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51A69959-BEBF-4252-8F05-76786E73CC36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24" sheetId="37" r:id="rId1"/>
    <sheet name="Б24 Энтерпрайз" sheetId="49" r:id="rId2"/>
    <sheet name="1СБ24(КП)" sheetId="45" r:id="rId3"/>
    <sheet name="Скидки" sheetId="18" state="hidden" r:id="rId4"/>
    <sheet name="Скидка-КатТип" sheetId="19" state="hidden" r:id="rId5"/>
    <sheet name="Скидка-Скидка" sheetId="20" state="hidden" r:id="rId6"/>
  </sheets>
  <definedNames>
    <definedName name="_xlnm._FilterDatabase" localSheetId="2" hidden="1">'1СБ24(КП)'!$B$1:$D$16</definedName>
    <definedName name="_xlnm._FilterDatabase" localSheetId="3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5" l="1"/>
  <c r="F20" i="45"/>
  <c r="F21" i="45"/>
  <c r="F22" i="45"/>
  <c r="F18" i="45"/>
  <c r="F6" i="45"/>
  <c r="F7" i="45"/>
  <c r="F8" i="45"/>
  <c r="F9" i="45"/>
  <c r="F5" i="45"/>
  <c r="D16" i="45" l="1"/>
  <c r="D15" i="45"/>
  <c r="D14" i="45"/>
  <c r="D13" i="45"/>
  <c r="D12" i="45"/>
  <c r="D38" i="49"/>
  <c r="F38" i="49" s="1"/>
  <c r="D37" i="49"/>
  <c r="D35" i="49"/>
  <c r="F35" i="49" s="1"/>
  <c r="D34" i="49"/>
  <c r="D32" i="49"/>
  <c r="F32" i="49" s="1"/>
  <c r="D31" i="49"/>
  <c r="D29" i="49"/>
  <c r="F29" i="49" s="1"/>
  <c r="D28" i="49"/>
  <c r="D26" i="49"/>
  <c r="F26" i="49" s="1"/>
  <c r="D25" i="49"/>
  <c r="D23" i="49"/>
  <c r="F23" i="49" s="1"/>
  <c r="D22" i="49"/>
  <c r="D20" i="49"/>
  <c r="F20" i="49" s="1"/>
  <c r="D19" i="49"/>
  <c r="D17" i="49"/>
  <c r="F17" i="49" s="1"/>
  <c r="D16" i="49"/>
  <c r="D14" i="49"/>
  <c r="F14" i="49" s="1"/>
  <c r="D13" i="49"/>
  <c r="D11" i="49"/>
  <c r="F11" i="49" s="1"/>
  <c r="D10" i="49"/>
  <c r="D8" i="49"/>
  <c r="F8" i="49" s="1"/>
  <c r="D7" i="49"/>
  <c r="D5" i="49"/>
  <c r="F5" i="49" s="1"/>
  <c r="D4" i="49"/>
  <c r="D11" i="37" l="1"/>
  <c r="F11" i="37" s="1"/>
  <c r="D10" i="37"/>
  <c r="D8" i="37"/>
  <c r="F8" i="37" s="1"/>
  <c r="D7" i="37"/>
  <c r="D5" i="37"/>
  <c r="F5" i="37" s="1"/>
  <c r="E5" i="37" s="1"/>
  <c r="D4" i="37"/>
  <c r="E11" i="37" l="1"/>
  <c r="E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<sst xmlns="http://schemas.openxmlformats.org/spreadsheetml/2006/main" count="473" uniqueCount="247">
  <si>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</si>
  <si>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</si>
  <si>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</si>
  <si>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</si>
  <si>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</si>
  <si>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</si>
  <si>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</si>
  <si>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</si>
  <si>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</si>
  <si>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</si>
  <si>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</si>
  <si>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</si>
  <si>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</si>
  <si>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</si>
  <si>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</si>
  <si>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</si>
  <si>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</si>
  <si>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</si>
  <si>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</si>
  <si>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</si>
  <si>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</si>
  <si>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</si>
  <si>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</si>
  <si>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</si>
  <si>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</si>
  <si>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</si>
  <si>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</si>
  <si>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</si>
  <si>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</si>
  <si>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</si>
  <si>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</si>
  <si>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</si>
  <si>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</si>
  <si>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</si>
  <si>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</si>
  <si>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</si>
  <si>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</si>
  <si>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</si>
  <si>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</si>
  <si>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</si>
  <si>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</si>
  <si>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</si>
  <si>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</si>
  <si>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</si>
  <si>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</si>
  <si>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</si>
  <si>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</si>
  <si>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</si>
  <si>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</si>
  <si>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</si>
  <si>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</si>
  <si>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</si>
  <si>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</si>
  <si>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</si>
  <si>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</si>
  <si>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</si>
  <si>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</si>
  <si>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</si>
  <si>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</si>
  <si>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</si>
  <si>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</si>
  <si>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</si>
  <si>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</si>
  <si>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</si>
  <si>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</si>
  <si>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</si>
  <si>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</si>
  <si>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</si>
  <si>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</si>
  <si>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</si>
  <si>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</si>
  <si>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</si>
  <si>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</si>
  <si>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</si>
  <si>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</si>
  <si>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</si>
  <si>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</si>
  <si>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</si>
  <si>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</si>
  <si>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</si>
  <si>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</si>
  <si>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</si>
  <si>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</si>
  <si>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</si>
  <si>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</si>
  <si>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</si>
  <si>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</si>
  <si>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</si>
  <si>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</si>
  <si>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</si>
  <si>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</si>
  <si>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</si>
  <si>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</si>
  <si>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</si>
  <si>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</si>
  <si>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</si>
  <si>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</si>
  <si>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</si>
  <si>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</si>
  <si>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</si>
  <si>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</si>
  <si>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</si>
  <si>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</si>
  <si>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</si>
  <si>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</si>
  <si>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</si>
  <si>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</si>
  <si>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</si>
  <si>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Базовая цена
в UZS, с НДС</t>
  </si>
  <si>
    <t>Комментарий</t>
  </si>
  <si>
    <t>"Базовый" (1 мес.)</t>
  </si>
  <si>
    <t>"Базовый" (3 мес.)</t>
  </si>
  <si>
    <t>"Базовый" (12 мес.)</t>
  </si>
  <si>
    <t>"Стандартный" (1 мес.)</t>
  </si>
  <si>
    <t>"Стандартный" (3 мес.)</t>
  </si>
  <si>
    <t>"Стандартный" (12 мес.)</t>
  </si>
  <si>
    <t>"Профессиональный" (1 мес.)</t>
  </si>
  <si>
    <t>"Профессиональный" (3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</si>
  <si>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</si>
  <si>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</si>
  <si>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(3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</si>
  <si>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</si>
  <si>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</si>
  <si>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</si>
  <si>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Стандартный (3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</si>
  <si>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</si>
  <si>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(3 мес.)</t>
  </si>
  <si>
    <t>Программа для ЭВМ "1С-Битрикс24". Лицензия Профессиональный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</si>
  <si>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</si>
  <si>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</si>
  <si>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</si>
  <si>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</si>
  <si>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</si>
  <si>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</si>
  <si>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</si>
  <si>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</si>
  <si>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</si>
  <si>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</si>
  <si>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Подписные лицензии "1С-Битрикс24"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</si>
  <si>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</si>
  <si>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</si>
  <si>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</si>
  <si>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</si>
  <si>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</si>
  <si>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</si>
  <si>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</si>
  <si>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</si>
  <si>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</si>
  <si>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</si>
  <si>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</si>
  <si>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</si>
  <si>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</si>
  <si>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3 мес.)</t>
  </si>
  <si>
    <t>Программа для ЭВМ "1С-Битрикс24". Лицензия "Энтерпрайз-250" (облако, 3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</si>
  <si>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</si>
  <si>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</si>
  <si>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</si>
  <si>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</si>
  <si>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3 мес.)</t>
  </si>
  <si>
    <t>Программа для ЭВМ "1С-Битрикс24". Лицензия "Энтерпрайз-500" (облако, 3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</si>
  <si>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</si>
  <si>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</si>
  <si>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</si>
  <si>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</si>
  <si>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3 мес.)</t>
  </si>
  <si>
    <t>Программа для ЭВМ "1С-Битрикс24". Лицензия "Энтерпрайз-1000" (облако, 3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</si>
  <si>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</si>
  <si>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</si>
  <si>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</si>
  <si>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</si>
  <si>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3 мес.)</t>
  </si>
  <si>
    <t>Программа для ЭВМ "1С-Битрикс24". Лицензия "Энтерпрайз-2000" (облако, 3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</si>
  <si>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</si>
  <si>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</si>
  <si>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</si>
  <si>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</si>
  <si>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3 мес.)</t>
  </si>
  <si>
    <t>Программа для ЭВМ "1С-Битрикс24". Лицензия "Энтерпрайз-3000" (облако, 3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</si>
  <si>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</si>
  <si>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</si>
  <si>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</si>
  <si>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</si>
  <si>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3 мес.)</t>
  </si>
  <si>
    <t>Программа для ЭВМ "1С-Битрикс24". Лицензия "Энтерпрайз-4000" (облако, 3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</si>
  <si>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</si>
  <si>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</si>
  <si>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</si>
  <si>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</si>
  <si>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3 мес.)</t>
  </si>
  <si>
    <t>Программа для ЭВМ "1С-Битрикс24". Лицензия "Энтерпрайз-5000" (облако, 3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</si>
  <si>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</si>
  <si>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</si>
  <si>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</si>
  <si>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</si>
  <si>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3 мес.)</t>
  </si>
  <si>
    <t>Программа для ЭВМ "1С-Битрикс24". Лицензия "Энтерпрайз-6000" (облако, 3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</si>
  <si>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</si>
  <si>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</si>
  <si>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</si>
  <si>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</si>
  <si>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3 мес.)</t>
  </si>
  <si>
    <t>Программа для ЭВМ "1С-Битрикс24". Лицензия "Энтерпрайз-7000" (облако, 3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</si>
  <si>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</si>
  <si>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</si>
  <si>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</si>
  <si>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</si>
  <si>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3 мес.)</t>
  </si>
  <si>
    <t>Программа для ЭВМ "1С-Битрикс24". Лицензия "Энтерпрайз-8000" (облако, 3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</si>
  <si>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</si>
  <si>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</si>
  <si>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</si>
  <si>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</si>
  <si>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3 мес.)</t>
  </si>
  <si>
    <t>Программа для ЭВМ "1С-Битрикс24". Лицензия "Энтерпрайз-9000" (облако, 3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</si>
  <si>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</si>
  <si>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</si>
  <si>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</si>
  <si>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</si>
  <si>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3 мес.)</t>
  </si>
  <si>
    <t>Программа для ЭВМ "1С-Битрикс24". Лицензия "Энтерпрайз-10000" (облако, 3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</si>
  <si>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</si>
  <si>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</si>
  <si>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</si>
  <si>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</si>
  <si>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</si>
  <si>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</si>
  <si>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</si>
  <si>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</si>
  <si>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</si>
  <si>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</si>
  <si>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</si>
  <si>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</si>
  <si>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</si>
  <si>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</si>
  <si>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Размер акционной скидки за период</t>
  </si>
  <si>
    <t>Условия акции:</t>
  </si>
  <si>
    <t>4. Скидка при покупке продления или при понижении текущего тарифа на действует</t>
  </si>
  <si>
    <t>Размер акционной скидки</t>
  </si>
  <si>
    <t>Акционная цена для клиента в UZS, с НДС</t>
  </si>
  <si>
    <t>Конечная цена для клиента в UZS, с НДС</t>
  </si>
  <si>
    <t>Цена для клиента в UZS, с НДС</t>
  </si>
  <si>
    <t>Скидка для лицензий, приобретенных до 23.11.2023г.</t>
  </si>
  <si>
    <t>1. Акция действует для тех, кто:</t>
  </si>
  <si>
    <t>впервые приобретает коммерческий тариф для портала</t>
  </si>
  <si>
    <t>находится на одном из тарифов актуальной линейки и повышает свой тариф (к примеру, с Базового на Стандартный или Профессиональный, со Стандартного на Профессиональный и т.д.).</t>
  </si>
  <si>
    <t>2. Акция действует только при единовременной покупке тарифа Базовый, Стандартный, Профессиональный и Энтерпрайз и соответствующей подписки для него на 12 месяцев</t>
  </si>
  <si>
    <t>3. Скидка при покупке данных тарифов на 1 или 3 месяца не действует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</si>
</sst>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21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b/>
      <i/>
      <sz val="8"/>
      <color theme="1"/>
      <name val="Verdana"/>
      <family val="2"/>
      <charset val="204"/>
      <scheme val="minor"/>
    </font>
    <font>
      <i/>
      <sz val="8"/>
      <color rgb="FF0070C0"/>
      <name val="Verdana"/>
      <family val="2"/>
      <charset val="204"/>
      <scheme val="minor"/>
    </font>
    <font>
      <i/>
      <sz val="8"/>
      <color theme="2" tint="-0.499984740745262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b/>
      <i/>
      <sz val="8"/>
      <color rgb="FFFF0000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2" xfId="0" applyFont="1" applyFill="1" applyBorder="1" applyAlignment="1">
      <alignment horizontal="left" vertical="top"/>
    </xf>
    <xf numFmtId="2" fontId="11" fillId="2" borderId="12" xfId="0" applyNumberFormat="1" applyFont="1" applyFill="1" applyBorder="1" applyAlignment="1">
      <alignment vertical="top"/>
    </xf>
    <xf numFmtId="0" fontId="11" fillId="2" borderId="11" xfId="0" applyFont="1" applyFill="1" applyBorder="1" applyAlignment="1">
      <alignment vertical="top"/>
    </xf>
    <xf numFmtId="0" fontId="11" fillId="2" borderId="12" xfId="0" applyFont="1" applyFill="1" applyBorder="1" applyAlignment="1">
      <alignment vertical="top"/>
    </xf>
    <xf numFmtId="0" fontId="8" fillId="0" borderId="10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2" xfId="0" applyNumberFormat="1" applyFont="1" applyFill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9" fontId="14" fillId="0" borderId="11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18" fillId="0" borderId="9" xfId="0" applyFont="1" applyBorder="1" applyAlignment="1">
      <alignment horizontal="left" vertical="top"/>
    </xf>
    <xf numFmtId="0" fontId="11" fillId="2" borderId="13" xfId="0" applyFont="1" applyFill="1" applyBorder="1" applyAlignment="1">
      <alignment vertical="top"/>
    </xf>
    <xf numFmtId="2" fontId="11" fillId="2" borderId="13" xfId="0" applyNumberFormat="1" applyFont="1" applyFill="1" applyBorder="1" applyAlignment="1">
      <alignment vertical="top"/>
    </xf>
    <xf numFmtId="2" fontId="11" fillId="2" borderId="8" xfId="0" applyNumberFormat="1" applyFont="1" applyFill="1" applyBorder="1" applyAlignment="1">
      <alignment vertical="top"/>
    </xf>
    <xf numFmtId="0" fontId="19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right" vertical="center"/>
    </xf>
    <xf numFmtId="164" fontId="15" fillId="0" borderId="3" xfId="0" applyNumberFormat="1" applyFont="1" applyBorder="1" applyAlignment="1">
      <alignment horizontal="right" vertical="center"/>
    </xf>
    <xf numFmtId="164" fontId="11" fillId="0" borderId="12" xfId="0" applyNumberFormat="1" applyFont="1" applyBorder="1" applyAlignment="1">
      <alignment horizontal="right" vertical="center"/>
    </xf>
    <xf numFmtId="1" fontId="11" fillId="2" borderId="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left" vertical="top"/>
    </xf>
    <xf numFmtId="164" fontId="12" fillId="0" borderId="10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0" fontId="13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/>
    <xf numFmtId="0" fontId="20" fillId="0" borderId="0" xfId="0" applyFont="1" applyAlignment="1">
      <alignment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 xr:uid="{A54B405F-ACB1-4882-AFD8-68E6A840D6FE}"/>
    <cellStyle name="Процентный" xfId="1" builtinId="5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1</xdr:col>
      <xdr:colOff>772582</xdr:colOff>
      <xdr:row>0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7"/>
  <sheetViews>
    <sheetView showGridLines="0" tabSelected="1" zoomScale="90" zoomScaleNormal="90" workbookViewId="0">
      <pane ySplit="1" topLeftCell="A2" activePane="bottomLeft" state="frozen"/>
      <selection pane="bottomLeft" activeCell="B3" sqref="B3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5.453125" style="14" customWidth="1" collapsed="1"/>
    <col min="5" max="5" width="14.1796875" style="14" customWidth="1"/>
    <col min="6" max="6" width="17.08984375" style="14" customWidth="1"/>
    <col min="7" max="19" width="8.81640625" style="13" customWidth="1"/>
    <col min="20" max="16384" width="8.81640625" style="13"/>
  </cols>
  <sheetData>
    <row r="1" spans="1:7" s="12" customFormat="1" ht="49.2" customHeight="1" x14ac:dyDescent="0.25">
      <c r="A1" s="40"/>
      <c r="B1" s="53" t="s">
        <v>101</v>
      </c>
      <c r="C1" s="54" t="s">
        <v>107</v>
      </c>
      <c r="D1" s="50" t="s">
        <v>240</v>
      </c>
      <c r="E1" s="50" t="s">
        <v>237</v>
      </c>
      <c r="F1" s="50" t="s">
        <v>239</v>
      </c>
      <c r="G1" s="35"/>
    </row>
    <row r="2" spans="1:7" ht="9.75" customHeight="1" x14ac:dyDescent="0.25">
      <c r="A2" s="37"/>
      <c r="B2" s="23" t="s">
        <v>106</v>
      </c>
      <c r="C2" s="38"/>
      <c r="D2" s="39"/>
      <c r="E2" s="39"/>
      <c r="F2" s="39"/>
      <c r="G2" s="28"/>
    </row>
    <row r="3" spans="1:7" ht="10.199999999999999" x14ac:dyDescent="0.2">
      <c r="A3" s="11"/>
      <c r="B3" s="27" t="s">
        <v>110</v>
      </c>
      <c r="C3" s="27" t="s">
        <v>119</v>
      </c>
      <c r="D3" s="63">
        <v>288000</v>
      </c>
      <c r="E3" s="33"/>
      <c r="F3" s="32"/>
    </row>
    <row r="4" spans="1:7" ht="10.199999999999999" x14ac:dyDescent="0.2">
      <c r="A4" s="11"/>
      <c r="B4" s="11" t="s">
        <v>111</v>
      </c>
      <c r="C4" s="11" t="s">
        <v>120</v>
      </c>
      <c r="D4" s="64">
        <f>D3*3</f>
        <v>864000</v>
      </c>
      <c r="E4" s="33"/>
      <c r="F4" s="32"/>
    </row>
    <row r="5" spans="1:7" ht="9.75" customHeight="1" x14ac:dyDescent="0.2">
      <c r="A5" s="11"/>
      <c r="B5" s="11" t="s">
        <v>112</v>
      </c>
      <c r="C5" s="11" t="s">
        <v>121</v>
      </c>
      <c r="D5" s="32">
        <f>D3*12</f>
        <v>3456000</v>
      </c>
      <c r="E5" s="34">
        <f t="shared" ref="E5" si="0">F5/D5-1</f>
        <v>-0.30000000000000004</v>
      </c>
      <c r="F5" s="64">
        <f>D5*0.7</f>
        <v>2419200</v>
      </c>
    </row>
    <row r="6" spans="1:7" ht="10.199999999999999" x14ac:dyDescent="0.2">
      <c r="A6" s="11"/>
      <c r="B6" s="11" t="s">
        <v>113</v>
      </c>
      <c r="C6" s="11" t="s">
        <v>122</v>
      </c>
      <c r="D6" s="64">
        <v>875000</v>
      </c>
      <c r="E6" s="33"/>
      <c r="F6" s="32"/>
    </row>
    <row r="7" spans="1:7" ht="10.199999999999999" x14ac:dyDescent="0.2">
      <c r="A7" s="11"/>
      <c r="B7" s="11" t="s">
        <v>114</v>
      </c>
      <c r="C7" s="11" t="s">
        <v>124</v>
      </c>
      <c r="D7" s="64">
        <f>D6*3</f>
        <v>2625000</v>
      </c>
      <c r="E7" s="33"/>
      <c r="F7" s="32"/>
    </row>
    <row r="8" spans="1:7" ht="10.199999999999999" x14ac:dyDescent="0.2">
      <c r="A8" s="11"/>
      <c r="B8" s="11" t="s">
        <v>115</v>
      </c>
      <c r="C8" s="11" t="s">
        <v>123</v>
      </c>
      <c r="D8" s="32">
        <f>D6*12</f>
        <v>10500000</v>
      </c>
      <c r="E8" s="34">
        <f t="shared" ref="E8" si="1">F8/D8-1</f>
        <v>-0.30000000000000004</v>
      </c>
      <c r="F8" s="64">
        <f>D8*0.7</f>
        <v>7349999.9999999991</v>
      </c>
    </row>
    <row r="9" spans="1:7" ht="10.199999999999999" x14ac:dyDescent="0.2">
      <c r="A9" s="11"/>
      <c r="B9" s="11" t="s">
        <v>116</v>
      </c>
      <c r="C9" s="11" t="s">
        <v>125</v>
      </c>
      <c r="D9" s="64">
        <v>1750000</v>
      </c>
      <c r="E9" s="33"/>
      <c r="F9" s="32"/>
    </row>
    <row r="10" spans="1:7" ht="10.199999999999999" x14ac:dyDescent="0.2">
      <c r="A10" s="11"/>
      <c r="B10" s="11" t="s">
        <v>117</v>
      </c>
      <c r="C10" s="11" t="s">
        <v>126</v>
      </c>
      <c r="D10" s="64">
        <f>D9*3</f>
        <v>5250000</v>
      </c>
      <c r="E10" s="33"/>
      <c r="F10" s="32"/>
    </row>
    <row r="11" spans="1:7" ht="10.199999999999999" x14ac:dyDescent="0.2">
      <c r="A11" s="11"/>
      <c r="B11" s="11" t="s">
        <v>118</v>
      </c>
      <c r="C11" s="11" t="s">
        <v>127</v>
      </c>
      <c r="D11" s="32">
        <f>D9*12</f>
        <v>21000000</v>
      </c>
      <c r="E11" s="34">
        <f t="shared" ref="E11" si="2">F11/D11-1</f>
        <v>-0.30000000000000004</v>
      </c>
      <c r="F11" s="64">
        <f>D11*0.7</f>
        <v>14699999.999999998</v>
      </c>
    </row>
    <row r="13" spans="1:7" ht="16.8" customHeight="1" x14ac:dyDescent="0.25">
      <c r="B13" s="48"/>
    </row>
    <row r="15" spans="1:7" s="65" customFormat="1" ht="10.199999999999999" x14ac:dyDescent="0.2">
      <c r="B15" s="66" t="s">
        <v>235</v>
      </c>
    </row>
    <row r="16" spans="1:7" s="65" customFormat="1" ht="8.4" customHeight="1" x14ac:dyDescent="0.2">
      <c r="B16" s="67"/>
      <c r="C16" s="68"/>
    </row>
    <row r="17" spans="2:3" s="65" customFormat="1" ht="10.199999999999999" x14ac:dyDescent="0.2">
      <c r="B17" s="68" t="s">
        <v>242</v>
      </c>
      <c r="C17" s="68"/>
    </row>
    <row r="18" spans="2:3" s="65" customFormat="1" ht="5.4" customHeight="1" x14ac:dyDescent="0.2">
      <c r="B18" s="68"/>
      <c r="C18" s="68"/>
    </row>
    <row r="19" spans="2:3" s="65" customFormat="1" ht="10.199999999999999" x14ac:dyDescent="0.2">
      <c r="B19" s="68" t="s">
        <v>243</v>
      </c>
      <c r="C19" s="69"/>
    </row>
    <row r="20" spans="2:3" s="65" customFormat="1" ht="10.199999999999999" x14ac:dyDescent="0.2">
      <c r="B20" s="68" t="s">
        <v>244</v>
      </c>
      <c r="C20" s="68"/>
    </row>
    <row r="21" spans="2:3" s="65" customFormat="1" ht="6.6" customHeight="1" x14ac:dyDescent="0.2"/>
    <row r="22" spans="2:3" s="65" customFormat="1" ht="10.199999999999999" x14ac:dyDescent="0.2">
      <c r="B22" s="68" t="s">
        <v>245</v>
      </c>
    </row>
    <row r="23" spans="2:3" s="65" customFormat="1" ht="6" customHeight="1" x14ac:dyDescent="0.2">
      <c r="B23" s="68"/>
    </row>
    <row r="24" spans="2:3" s="65" customFormat="1" ht="10.199999999999999" x14ac:dyDescent="0.2">
      <c r="B24" s="68" t="s">
        <v>246</v>
      </c>
    </row>
    <row r="25" spans="2:3" s="65" customFormat="1" ht="5.4" customHeight="1" x14ac:dyDescent="0.2">
      <c r="B25" s="68"/>
    </row>
    <row r="26" spans="2:3" s="65" customFormat="1" ht="10.199999999999999" x14ac:dyDescent="0.2">
      <c r="B26" s="68" t="s">
        <v>236</v>
      </c>
    </row>
    <row r="27" spans="2:3" s="65" customFormat="1" ht="10.199999999999999" x14ac:dyDescent="0.2"/>
  </sheetData>
  <phoneticPr fontId="15" type="noConversion"/>
  <conditionalFormatting sqref="E5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8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1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F52"/>
  <sheetViews>
    <sheetView showGridLines="0" zoomScale="90" zoomScaleNormal="90" workbookViewId="0">
      <pane ySplit="1" topLeftCell="A4" activePane="bottomLeft" state="frozen"/>
      <selection pane="bottomLeft" activeCell="B4" sqref="B4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4.7265625" style="14" customWidth="1" collapsed="1"/>
    <col min="5" max="5" width="13.7265625" style="14" customWidth="1"/>
    <col min="6" max="6" width="16.1796875" style="14" customWidth="1"/>
    <col min="7" max="18" width="8.81640625" style="13" customWidth="1"/>
    <col min="19" max="16384" width="8.81640625" style="13"/>
  </cols>
  <sheetData>
    <row r="1" spans="1:6" s="12" customFormat="1" ht="35.4" customHeight="1" x14ac:dyDescent="0.25">
      <c r="A1" s="40"/>
      <c r="B1" s="53" t="s">
        <v>101</v>
      </c>
      <c r="C1" s="51" t="s">
        <v>107</v>
      </c>
      <c r="D1" s="50" t="s">
        <v>240</v>
      </c>
      <c r="E1" s="50" t="s">
        <v>234</v>
      </c>
      <c r="F1" s="50" t="s">
        <v>238</v>
      </c>
    </row>
    <row r="2" spans="1:6" ht="9.75" customHeight="1" x14ac:dyDescent="0.25">
      <c r="A2" s="37"/>
      <c r="B2" s="23" t="s">
        <v>106</v>
      </c>
      <c r="C2" s="38"/>
      <c r="D2" s="39"/>
      <c r="E2" s="39"/>
      <c r="F2" s="39"/>
    </row>
    <row r="3" spans="1:6" ht="10.199999999999999" x14ac:dyDescent="0.2">
      <c r="A3" s="11"/>
      <c r="B3" s="11" t="s">
        <v>150</v>
      </c>
      <c r="C3" s="49" t="s">
        <v>151</v>
      </c>
      <c r="D3" s="64">
        <v>4300000</v>
      </c>
      <c r="E3" s="33"/>
      <c r="F3" s="32"/>
    </row>
    <row r="4" spans="1:6" ht="10.199999999999999" x14ac:dyDescent="0.2">
      <c r="A4" s="11"/>
      <c r="B4" s="11" t="s">
        <v>152</v>
      </c>
      <c r="C4" s="49" t="s">
        <v>153</v>
      </c>
      <c r="D4" s="64">
        <f>D3*3</f>
        <v>12900000</v>
      </c>
      <c r="E4" s="33"/>
      <c r="F4" s="32"/>
    </row>
    <row r="5" spans="1:6" ht="10.199999999999999" x14ac:dyDescent="0.2">
      <c r="A5" s="11"/>
      <c r="B5" s="11" t="s">
        <v>154</v>
      </c>
      <c r="C5" s="49" t="s">
        <v>155</v>
      </c>
      <c r="D5" s="32">
        <f>D3*12</f>
        <v>51600000</v>
      </c>
      <c r="E5" s="34">
        <v>0.35</v>
      </c>
      <c r="F5" s="64">
        <f>D5*0.65</f>
        <v>33540000</v>
      </c>
    </row>
    <row r="6" spans="1:6" ht="10.199999999999999" x14ac:dyDescent="0.2">
      <c r="A6" s="11"/>
      <c r="B6" s="11" t="s">
        <v>156</v>
      </c>
      <c r="C6" s="49" t="s">
        <v>157</v>
      </c>
      <c r="D6" s="64">
        <v>7700000</v>
      </c>
      <c r="E6" s="33"/>
      <c r="F6" s="32"/>
    </row>
    <row r="7" spans="1:6" ht="10.199999999999999" x14ac:dyDescent="0.2">
      <c r="A7" s="11"/>
      <c r="B7" s="11" t="s">
        <v>158</v>
      </c>
      <c r="C7" s="49" t="s">
        <v>159</v>
      </c>
      <c r="D7" s="64">
        <f>D6*3</f>
        <v>23100000</v>
      </c>
      <c r="E7" s="33"/>
      <c r="F7" s="32"/>
    </row>
    <row r="8" spans="1:6" ht="10.199999999999999" x14ac:dyDescent="0.2">
      <c r="A8" s="11"/>
      <c r="B8" s="11" t="s">
        <v>160</v>
      </c>
      <c r="C8" s="49" t="s">
        <v>161</v>
      </c>
      <c r="D8" s="32">
        <f>D6*12</f>
        <v>92400000</v>
      </c>
      <c r="E8" s="34">
        <v>0.35</v>
      </c>
      <c r="F8" s="64">
        <f>D8*0.65</f>
        <v>60060000</v>
      </c>
    </row>
    <row r="9" spans="1:6" ht="10.199999999999999" x14ac:dyDescent="0.2">
      <c r="A9" s="11"/>
      <c r="B9" s="11" t="s">
        <v>162</v>
      </c>
      <c r="C9" s="49" t="s">
        <v>163</v>
      </c>
      <c r="D9" s="64">
        <v>12700000</v>
      </c>
      <c r="E9" s="33"/>
      <c r="F9" s="32"/>
    </row>
    <row r="10" spans="1:6" ht="10.199999999999999" x14ac:dyDescent="0.2">
      <c r="A10" s="11"/>
      <c r="B10" s="11" t="s">
        <v>164</v>
      </c>
      <c r="C10" s="49" t="s">
        <v>165</v>
      </c>
      <c r="D10" s="64">
        <f>D9*3</f>
        <v>38100000</v>
      </c>
      <c r="E10" s="33"/>
      <c r="F10" s="32"/>
    </row>
    <row r="11" spans="1:6" ht="10.199999999999999" x14ac:dyDescent="0.2">
      <c r="A11" s="11"/>
      <c r="B11" s="11" t="s">
        <v>166</v>
      </c>
      <c r="C11" s="49" t="s">
        <v>167</v>
      </c>
      <c r="D11" s="32">
        <f>D9*12</f>
        <v>152400000</v>
      </c>
      <c r="E11" s="34">
        <v>0.35</v>
      </c>
      <c r="F11" s="64">
        <f>D11*0.65</f>
        <v>99060000</v>
      </c>
    </row>
    <row r="12" spans="1:6" ht="10.199999999999999" x14ac:dyDescent="0.2">
      <c r="A12" s="11"/>
      <c r="B12" s="11" t="s">
        <v>168</v>
      </c>
      <c r="C12" s="49" t="s">
        <v>169</v>
      </c>
      <c r="D12" s="64">
        <v>25000000</v>
      </c>
      <c r="E12" s="33"/>
      <c r="F12" s="32"/>
    </row>
    <row r="13" spans="1:6" ht="10.199999999999999" x14ac:dyDescent="0.2">
      <c r="A13" s="11"/>
      <c r="B13" s="11" t="s">
        <v>170</v>
      </c>
      <c r="C13" s="49" t="s">
        <v>171</v>
      </c>
      <c r="D13" s="64">
        <f>D12*3</f>
        <v>75000000</v>
      </c>
      <c r="E13" s="33"/>
      <c r="F13" s="32"/>
    </row>
    <row r="14" spans="1:6" ht="10.199999999999999" x14ac:dyDescent="0.2">
      <c r="A14" s="11"/>
      <c r="B14" s="11" t="s">
        <v>172</v>
      </c>
      <c r="C14" s="49" t="s">
        <v>173</v>
      </c>
      <c r="D14" s="32">
        <f>D12*12</f>
        <v>300000000</v>
      </c>
      <c r="E14" s="34">
        <v>0.35</v>
      </c>
      <c r="F14" s="64">
        <f>D14*0.65</f>
        <v>195000000</v>
      </c>
    </row>
    <row r="15" spans="1:6" ht="10.199999999999999" x14ac:dyDescent="0.2">
      <c r="A15" s="11"/>
      <c r="B15" s="11" t="s">
        <v>174</v>
      </c>
      <c r="C15" s="49" t="s">
        <v>175</v>
      </c>
      <c r="D15" s="64">
        <v>38000000</v>
      </c>
      <c r="E15" s="33"/>
      <c r="F15" s="32"/>
    </row>
    <row r="16" spans="1:6" ht="10.199999999999999" x14ac:dyDescent="0.2">
      <c r="A16" s="11"/>
      <c r="B16" s="11" t="s">
        <v>176</v>
      </c>
      <c r="C16" s="49" t="s">
        <v>177</v>
      </c>
      <c r="D16" s="64">
        <f>D15*3</f>
        <v>114000000</v>
      </c>
      <c r="E16" s="33"/>
      <c r="F16" s="32"/>
    </row>
    <row r="17" spans="1:6" ht="10.199999999999999" x14ac:dyDescent="0.2">
      <c r="A17" s="11"/>
      <c r="B17" s="11" t="s">
        <v>178</v>
      </c>
      <c r="C17" s="49" t="s">
        <v>179</v>
      </c>
      <c r="D17" s="32">
        <f>D15*12</f>
        <v>456000000</v>
      </c>
      <c r="E17" s="34">
        <v>0.35</v>
      </c>
      <c r="F17" s="64">
        <f>D17*0.65</f>
        <v>296400000</v>
      </c>
    </row>
    <row r="18" spans="1:6" ht="10.199999999999999" x14ac:dyDescent="0.2">
      <c r="A18" s="11"/>
      <c r="B18" s="11" t="s">
        <v>180</v>
      </c>
      <c r="C18" s="49" t="s">
        <v>181</v>
      </c>
      <c r="D18" s="64">
        <v>50000000</v>
      </c>
      <c r="E18" s="33"/>
      <c r="F18" s="32"/>
    </row>
    <row r="19" spans="1:6" ht="10.199999999999999" x14ac:dyDescent="0.2">
      <c r="A19" s="11"/>
      <c r="B19" s="11" t="s">
        <v>182</v>
      </c>
      <c r="C19" s="49" t="s">
        <v>183</v>
      </c>
      <c r="D19" s="64">
        <f>D18*3</f>
        <v>150000000</v>
      </c>
      <c r="E19" s="33"/>
      <c r="F19" s="32"/>
    </row>
    <row r="20" spans="1:6" ht="10.199999999999999" x14ac:dyDescent="0.2">
      <c r="A20" s="11"/>
      <c r="B20" s="11" t="s">
        <v>184</v>
      </c>
      <c r="C20" s="49" t="s">
        <v>185</v>
      </c>
      <c r="D20" s="32">
        <f>D18*12</f>
        <v>600000000</v>
      </c>
      <c r="E20" s="34">
        <v>0.35</v>
      </c>
      <c r="F20" s="64">
        <f>D20*0.65</f>
        <v>390000000</v>
      </c>
    </row>
    <row r="21" spans="1:6" ht="10.199999999999999" x14ac:dyDescent="0.2">
      <c r="A21" s="11"/>
      <c r="B21" s="11" t="s">
        <v>186</v>
      </c>
      <c r="C21" s="49" t="s">
        <v>187</v>
      </c>
      <c r="D21" s="64">
        <v>63000000</v>
      </c>
      <c r="E21" s="33"/>
      <c r="F21" s="32"/>
    </row>
    <row r="22" spans="1:6" ht="10.199999999999999" x14ac:dyDescent="0.2">
      <c r="A22" s="11"/>
      <c r="B22" s="11" t="s">
        <v>188</v>
      </c>
      <c r="C22" s="49" t="s">
        <v>189</v>
      </c>
      <c r="D22" s="64">
        <f>D21*3</f>
        <v>189000000</v>
      </c>
      <c r="E22" s="33"/>
      <c r="F22" s="32"/>
    </row>
    <row r="23" spans="1:6" ht="10.199999999999999" x14ac:dyDescent="0.2">
      <c r="A23" s="11"/>
      <c r="B23" s="11" t="s">
        <v>190</v>
      </c>
      <c r="C23" s="49" t="s">
        <v>191</v>
      </c>
      <c r="D23" s="32">
        <f>D21*12</f>
        <v>756000000</v>
      </c>
      <c r="E23" s="34">
        <v>0.35</v>
      </c>
      <c r="F23" s="64">
        <f>D23*0.65</f>
        <v>491400000</v>
      </c>
    </row>
    <row r="24" spans="1:6" ht="10.199999999999999" x14ac:dyDescent="0.2">
      <c r="A24" s="11"/>
      <c r="B24" s="11" t="s">
        <v>192</v>
      </c>
      <c r="C24" s="49" t="s">
        <v>193</v>
      </c>
      <c r="D24" s="64">
        <v>76000000</v>
      </c>
      <c r="E24" s="33"/>
      <c r="F24" s="32"/>
    </row>
    <row r="25" spans="1:6" ht="10.199999999999999" x14ac:dyDescent="0.2">
      <c r="A25" s="11"/>
      <c r="B25" s="11" t="s">
        <v>194</v>
      </c>
      <c r="C25" s="49" t="s">
        <v>195</v>
      </c>
      <c r="D25" s="64">
        <f>D24*3</f>
        <v>228000000</v>
      </c>
      <c r="E25" s="33"/>
      <c r="F25" s="32"/>
    </row>
    <row r="26" spans="1:6" ht="10.199999999999999" x14ac:dyDescent="0.2">
      <c r="A26" s="11"/>
      <c r="B26" s="11" t="s">
        <v>196</v>
      </c>
      <c r="C26" s="49" t="s">
        <v>197</v>
      </c>
      <c r="D26" s="32">
        <f>D24*12</f>
        <v>912000000</v>
      </c>
      <c r="E26" s="34">
        <v>0.35</v>
      </c>
      <c r="F26" s="64">
        <f>D26*0.65</f>
        <v>592800000</v>
      </c>
    </row>
    <row r="27" spans="1:6" ht="10.199999999999999" x14ac:dyDescent="0.2">
      <c r="A27" s="11"/>
      <c r="B27" s="11" t="s">
        <v>198</v>
      </c>
      <c r="C27" s="49" t="s">
        <v>199</v>
      </c>
      <c r="D27" s="64">
        <v>89000000</v>
      </c>
      <c r="E27" s="33"/>
      <c r="F27" s="32"/>
    </row>
    <row r="28" spans="1:6" ht="10.199999999999999" x14ac:dyDescent="0.2">
      <c r="A28" s="11"/>
      <c r="B28" s="11" t="s">
        <v>200</v>
      </c>
      <c r="C28" s="49" t="s">
        <v>201</v>
      </c>
      <c r="D28" s="64">
        <f>D27*3</f>
        <v>267000000</v>
      </c>
      <c r="E28" s="33"/>
      <c r="F28" s="32"/>
    </row>
    <row r="29" spans="1:6" ht="10.199999999999999" x14ac:dyDescent="0.2">
      <c r="A29" s="11"/>
      <c r="B29" s="11" t="s">
        <v>202</v>
      </c>
      <c r="C29" s="49" t="s">
        <v>203</v>
      </c>
      <c r="D29" s="32">
        <f>D27*12</f>
        <v>1068000000</v>
      </c>
      <c r="E29" s="34">
        <v>0.35</v>
      </c>
      <c r="F29" s="64">
        <f>D29*0.65</f>
        <v>694200000</v>
      </c>
    </row>
    <row r="30" spans="1:6" ht="10.199999999999999" x14ac:dyDescent="0.2">
      <c r="A30" s="11"/>
      <c r="B30" s="11" t="s">
        <v>204</v>
      </c>
      <c r="C30" s="49" t="s">
        <v>205</v>
      </c>
      <c r="D30" s="64">
        <v>102000000</v>
      </c>
      <c r="E30" s="33"/>
      <c r="F30" s="32"/>
    </row>
    <row r="31" spans="1:6" ht="10.199999999999999" x14ac:dyDescent="0.2">
      <c r="A31" s="11"/>
      <c r="B31" s="11" t="s">
        <v>206</v>
      </c>
      <c r="C31" s="49" t="s">
        <v>207</v>
      </c>
      <c r="D31" s="64">
        <f>D30*3</f>
        <v>306000000</v>
      </c>
      <c r="E31" s="33"/>
      <c r="F31" s="32"/>
    </row>
    <row r="32" spans="1:6" ht="10.199999999999999" x14ac:dyDescent="0.2">
      <c r="A32" s="11"/>
      <c r="B32" s="11" t="s">
        <v>208</v>
      </c>
      <c r="C32" s="49" t="s">
        <v>209</v>
      </c>
      <c r="D32" s="32">
        <f>D30*12</f>
        <v>1224000000</v>
      </c>
      <c r="E32" s="34">
        <v>0.35</v>
      </c>
      <c r="F32" s="64">
        <f>D32*0.65</f>
        <v>795600000</v>
      </c>
    </row>
    <row r="33" spans="1:6" ht="10.199999999999999" x14ac:dyDescent="0.2">
      <c r="A33" s="11"/>
      <c r="B33" s="11" t="s">
        <v>210</v>
      </c>
      <c r="C33" s="49" t="s">
        <v>211</v>
      </c>
      <c r="D33" s="64">
        <v>114000000</v>
      </c>
      <c r="E33" s="33"/>
      <c r="F33" s="32"/>
    </row>
    <row r="34" spans="1:6" ht="10.199999999999999" x14ac:dyDescent="0.2">
      <c r="A34" s="11"/>
      <c r="B34" s="11" t="s">
        <v>212</v>
      </c>
      <c r="C34" s="49" t="s">
        <v>213</v>
      </c>
      <c r="D34" s="64">
        <f>D33*3</f>
        <v>342000000</v>
      </c>
      <c r="E34" s="33"/>
      <c r="F34" s="32"/>
    </row>
    <row r="35" spans="1:6" ht="10.199999999999999" x14ac:dyDescent="0.2">
      <c r="A35" s="11"/>
      <c r="B35" s="11" t="s">
        <v>214</v>
      </c>
      <c r="C35" s="49" t="s">
        <v>215</v>
      </c>
      <c r="D35" s="32">
        <f>D33*12</f>
        <v>1368000000</v>
      </c>
      <c r="E35" s="34">
        <v>0.35</v>
      </c>
      <c r="F35" s="64">
        <f>D35*0.65</f>
        <v>889200000</v>
      </c>
    </row>
    <row r="36" spans="1:6" ht="10.199999999999999" x14ac:dyDescent="0.2">
      <c r="A36" s="11"/>
      <c r="B36" s="11" t="s">
        <v>216</v>
      </c>
      <c r="C36" s="49" t="s">
        <v>217</v>
      </c>
      <c r="D36" s="64">
        <v>127000000</v>
      </c>
      <c r="E36" s="33"/>
      <c r="F36" s="32"/>
    </row>
    <row r="37" spans="1:6" ht="10.199999999999999" x14ac:dyDescent="0.2">
      <c r="A37" s="11"/>
      <c r="B37" s="11" t="s">
        <v>218</v>
      </c>
      <c r="C37" s="49" t="s">
        <v>219</v>
      </c>
      <c r="D37" s="64">
        <f>D36*3</f>
        <v>381000000</v>
      </c>
      <c r="E37" s="33"/>
      <c r="F37" s="32"/>
    </row>
    <row r="38" spans="1:6" ht="10.199999999999999" x14ac:dyDescent="0.2">
      <c r="A38" s="11"/>
      <c r="B38" s="11" t="s">
        <v>220</v>
      </c>
      <c r="C38" s="49" t="s">
        <v>221</v>
      </c>
      <c r="D38" s="32">
        <f>D36*12</f>
        <v>1524000000</v>
      </c>
      <c r="E38" s="34">
        <v>0.35</v>
      </c>
      <c r="F38" s="64">
        <f>D38*0.65</f>
        <v>990600000</v>
      </c>
    </row>
    <row r="40" spans="1:6" s="65" customFormat="1" ht="10.199999999999999" x14ac:dyDescent="0.2">
      <c r="B40" s="66" t="s">
        <v>235</v>
      </c>
    </row>
    <row r="41" spans="1:6" s="65" customFormat="1" ht="8.4" customHeight="1" x14ac:dyDescent="0.2">
      <c r="B41" s="67"/>
      <c r="C41" s="68"/>
    </row>
    <row r="42" spans="1:6" s="65" customFormat="1" ht="10.199999999999999" x14ac:dyDescent="0.2">
      <c r="B42" s="68" t="s">
        <v>242</v>
      </c>
      <c r="C42" s="68"/>
    </row>
    <row r="43" spans="1:6" s="65" customFormat="1" ht="5.4" customHeight="1" x14ac:dyDescent="0.2">
      <c r="B43" s="68"/>
      <c r="C43" s="68"/>
    </row>
    <row r="44" spans="1:6" s="65" customFormat="1" ht="10.199999999999999" x14ac:dyDescent="0.2">
      <c r="B44" s="68" t="s">
        <v>243</v>
      </c>
      <c r="C44" s="69"/>
    </row>
    <row r="45" spans="1:6" s="65" customFormat="1" ht="10.199999999999999" x14ac:dyDescent="0.2">
      <c r="B45" s="68" t="s">
        <v>244</v>
      </c>
      <c r="C45" s="68"/>
    </row>
    <row r="46" spans="1:6" s="65" customFormat="1" ht="6.6" customHeight="1" x14ac:dyDescent="0.2"/>
    <row r="47" spans="1:6" s="65" customFormat="1" ht="10.199999999999999" x14ac:dyDescent="0.2">
      <c r="B47" s="68" t="s">
        <v>245</v>
      </c>
    </row>
    <row r="48" spans="1:6" s="65" customFormat="1" ht="6" customHeight="1" x14ac:dyDescent="0.2">
      <c r="B48" s="68"/>
    </row>
    <row r="49" spans="2:2" s="65" customFormat="1" ht="10.199999999999999" x14ac:dyDescent="0.2">
      <c r="B49" s="68" t="s">
        <v>246</v>
      </c>
    </row>
    <row r="50" spans="2:2" s="65" customFormat="1" ht="5.4" customHeight="1" x14ac:dyDescent="0.2">
      <c r="B50" s="68"/>
    </row>
    <row r="51" spans="2:2" s="65" customFormat="1" ht="10.199999999999999" x14ac:dyDescent="0.2">
      <c r="B51" s="68" t="s">
        <v>236</v>
      </c>
    </row>
    <row r="52" spans="2:2" s="65" customFormat="1" ht="10.199999999999999" x14ac:dyDescent="0.2"/>
  </sheetData>
  <conditionalFormatting sqref="E11 E8 E5 E20 E17 E14 E29 E26 E23 E38 E35 E32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 E8 E5 E20 E17 E14 E29 E26 E23 E38 E35 E32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showGridLines="0" zoomScale="90" zoomScaleNormal="90" workbookViewId="0">
      <pane ySplit="2" topLeftCell="A3" activePane="bottomLeft" state="frozen"/>
      <selection pane="bottomLeft" activeCell="B6" sqref="B6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1.7265625" style="13" customWidth="1"/>
    <col min="3" max="3" width="74.1796875" style="13" hidden="1" customWidth="1" outlineLevel="1"/>
    <col min="4" max="4" width="13.81640625" style="14" customWidth="1" collapsed="1"/>
    <col min="5" max="5" width="13.81640625" style="14" customWidth="1"/>
    <col min="6" max="6" width="14.81640625" style="14" customWidth="1"/>
    <col min="7" max="7" width="37" style="14" customWidth="1" outlineLevel="1"/>
    <col min="8" max="20" width="8.81640625" style="13" customWidth="1"/>
    <col min="21" max="16384" width="8.81640625" style="13"/>
  </cols>
  <sheetData>
    <row r="1" spans="1:7" s="12" customFormat="1" ht="51" customHeight="1" x14ac:dyDescent="0.25">
      <c r="A1" s="72"/>
      <c r="B1" s="61" t="s">
        <v>101</v>
      </c>
      <c r="C1" s="73" t="s">
        <v>107</v>
      </c>
      <c r="D1" s="60" t="s">
        <v>108</v>
      </c>
      <c r="E1" s="60" t="s">
        <v>237</v>
      </c>
      <c r="F1" s="60" t="s">
        <v>238</v>
      </c>
      <c r="G1" s="70" t="s">
        <v>109</v>
      </c>
    </row>
    <row r="2" spans="1:7" s="12" customFormat="1" ht="12" customHeight="1" x14ac:dyDescent="0.25">
      <c r="A2" s="72"/>
      <c r="B2" s="59"/>
      <c r="C2" s="74"/>
      <c r="D2" s="58"/>
      <c r="E2" s="52"/>
      <c r="F2" s="52"/>
      <c r="G2" s="71"/>
    </row>
    <row r="3" spans="1:7" ht="9.75" customHeight="1" x14ac:dyDescent="0.25">
      <c r="A3" s="37"/>
      <c r="B3" s="24" t="s">
        <v>138</v>
      </c>
      <c r="C3" s="24" t="s">
        <v>105</v>
      </c>
      <c r="D3" s="24"/>
      <c r="E3" s="24"/>
      <c r="F3" s="24"/>
      <c r="G3" s="46"/>
    </row>
    <row r="4" spans="1:7" ht="9.75" customHeight="1" x14ac:dyDescent="0.25">
      <c r="A4" s="37"/>
      <c r="B4" s="24" t="s">
        <v>102</v>
      </c>
      <c r="C4" s="24" t="s">
        <v>102</v>
      </c>
      <c r="D4" s="24"/>
      <c r="E4" s="24"/>
      <c r="F4" s="24"/>
      <c r="G4" s="47"/>
    </row>
    <row r="5" spans="1:7" ht="9.75" customHeight="1" x14ac:dyDescent="0.2">
      <c r="A5" s="11"/>
      <c r="B5" s="11" t="s">
        <v>128</v>
      </c>
      <c r="C5" s="11" t="s">
        <v>129</v>
      </c>
      <c r="D5" s="31">
        <v>13000000</v>
      </c>
      <c r="E5" s="34">
        <v>0.15</v>
      </c>
      <c r="F5" s="55">
        <f>D5*0.85</f>
        <v>11050000</v>
      </c>
      <c r="G5" s="36"/>
    </row>
    <row r="6" spans="1:7" ht="9.75" customHeight="1" x14ac:dyDescent="0.2">
      <c r="A6" s="11"/>
      <c r="B6" s="11" t="s">
        <v>130</v>
      </c>
      <c r="C6" s="11" t="s">
        <v>131</v>
      </c>
      <c r="D6" s="29">
        <v>19000000</v>
      </c>
      <c r="E6" s="34">
        <v>0.15</v>
      </c>
      <c r="F6" s="55">
        <f t="shared" ref="F6:F9" si="0">D6*0.85</f>
        <v>16150000</v>
      </c>
      <c r="G6" s="36"/>
    </row>
    <row r="7" spans="1:7" ht="9.75" customHeight="1" x14ac:dyDescent="0.2">
      <c r="A7" s="11"/>
      <c r="B7" s="11" t="s">
        <v>132</v>
      </c>
      <c r="C7" s="11" t="s">
        <v>133</v>
      </c>
      <c r="D7" s="29">
        <v>27000000</v>
      </c>
      <c r="E7" s="34">
        <v>0.15</v>
      </c>
      <c r="F7" s="55">
        <f t="shared" si="0"/>
        <v>22950000</v>
      </c>
      <c r="G7" s="36"/>
    </row>
    <row r="8" spans="1:7" ht="9.75" customHeight="1" x14ac:dyDescent="0.2">
      <c r="A8" s="11"/>
      <c r="B8" s="11" t="s">
        <v>134</v>
      </c>
      <c r="C8" s="11" t="s">
        <v>135</v>
      </c>
      <c r="D8" s="29">
        <v>41000000</v>
      </c>
      <c r="E8" s="34">
        <v>0.15</v>
      </c>
      <c r="F8" s="55">
        <f t="shared" si="0"/>
        <v>34850000</v>
      </c>
      <c r="G8" s="36"/>
    </row>
    <row r="9" spans="1:7" ht="9.75" customHeight="1" x14ac:dyDescent="0.2">
      <c r="A9" s="11"/>
      <c r="B9" s="11" t="s">
        <v>136</v>
      </c>
      <c r="C9" s="11" t="s">
        <v>137</v>
      </c>
      <c r="D9" s="29">
        <v>70000000</v>
      </c>
      <c r="E9" s="34">
        <v>0.15</v>
      </c>
      <c r="F9" s="55">
        <f t="shared" si="0"/>
        <v>59500000</v>
      </c>
      <c r="G9" s="36"/>
    </row>
    <row r="10" spans="1:7" ht="9.75" customHeight="1" x14ac:dyDescent="0.25">
      <c r="A10" s="37"/>
      <c r="B10" s="26" t="s">
        <v>103</v>
      </c>
      <c r="C10" s="26" t="s">
        <v>103</v>
      </c>
      <c r="D10" s="30"/>
      <c r="E10" s="30"/>
      <c r="F10" s="30"/>
      <c r="G10" s="45"/>
    </row>
    <row r="11" spans="1:7" ht="9.75" customHeight="1" x14ac:dyDescent="0.25">
      <c r="A11" s="11"/>
      <c r="B11" s="11" t="s">
        <v>222</v>
      </c>
      <c r="C11" s="11" t="s">
        <v>223</v>
      </c>
      <c r="D11" s="55">
        <v>1712500</v>
      </c>
      <c r="E11" s="56"/>
      <c r="F11" s="56"/>
      <c r="G11" s="36"/>
    </row>
    <row r="12" spans="1:7" ht="9.75" customHeight="1" x14ac:dyDescent="0.25">
      <c r="A12" s="11"/>
      <c r="B12" s="11" t="s">
        <v>224</v>
      </c>
      <c r="C12" s="11" t="s">
        <v>225</v>
      </c>
      <c r="D12" s="57">
        <f>D5*0.25</f>
        <v>3250000</v>
      </c>
      <c r="E12" s="29"/>
      <c r="F12" s="29"/>
      <c r="G12" s="36"/>
    </row>
    <row r="13" spans="1:7" ht="9.75" customHeight="1" x14ac:dyDescent="0.25">
      <c r="A13" s="11"/>
      <c r="B13" s="11" t="s">
        <v>226</v>
      </c>
      <c r="C13" s="11" t="s">
        <v>227</v>
      </c>
      <c r="D13" s="55">
        <f>D6*0.25</f>
        <v>4750000</v>
      </c>
      <c r="E13" s="29"/>
      <c r="F13" s="29"/>
      <c r="G13" s="36"/>
    </row>
    <row r="14" spans="1:7" ht="9.75" customHeight="1" x14ac:dyDescent="0.25">
      <c r="A14" s="11"/>
      <c r="B14" s="11" t="s">
        <v>228</v>
      </c>
      <c r="C14" s="11" t="s">
        <v>229</v>
      </c>
      <c r="D14" s="55">
        <f>D7*0.25</f>
        <v>6750000</v>
      </c>
      <c r="E14" s="29"/>
      <c r="F14" s="29"/>
      <c r="G14" s="36"/>
    </row>
    <row r="15" spans="1:7" ht="9.75" customHeight="1" x14ac:dyDescent="0.25">
      <c r="A15" s="11"/>
      <c r="B15" s="11" t="s">
        <v>230</v>
      </c>
      <c r="C15" s="11" t="s">
        <v>231</v>
      </c>
      <c r="D15" s="55">
        <f>D8*0.25</f>
        <v>10250000</v>
      </c>
      <c r="E15" s="29"/>
      <c r="F15" s="29"/>
      <c r="G15" s="36"/>
    </row>
    <row r="16" spans="1:7" ht="9.75" customHeight="1" x14ac:dyDescent="0.25">
      <c r="A16" s="11"/>
      <c r="B16" s="11" t="s">
        <v>232</v>
      </c>
      <c r="C16" s="11" t="s">
        <v>233</v>
      </c>
      <c r="D16" s="55">
        <f>D9*0.25</f>
        <v>17500000</v>
      </c>
      <c r="E16" s="29"/>
      <c r="F16" s="29"/>
      <c r="G16" s="36"/>
    </row>
    <row r="17" spans="1:7" ht="9.75" customHeight="1" x14ac:dyDescent="0.25">
      <c r="A17" s="41"/>
      <c r="B17" s="25" t="s">
        <v>149</v>
      </c>
      <c r="C17" s="26" t="s">
        <v>104</v>
      </c>
      <c r="D17" s="30"/>
      <c r="E17" s="30"/>
      <c r="F17" s="30"/>
      <c r="G17" s="45"/>
    </row>
    <row r="18" spans="1:7" ht="9.75" customHeight="1" x14ac:dyDescent="0.2">
      <c r="A18" s="11"/>
      <c r="B18" s="42" t="s">
        <v>139</v>
      </c>
      <c r="C18" s="43" t="s">
        <v>140</v>
      </c>
      <c r="D18" s="31">
        <v>13000000</v>
      </c>
      <c r="E18" s="34">
        <v>0.25</v>
      </c>
      <c r="F18" s="55">
        <f>D18*0.75</f>
        <v>9750000</v>
      </c>
      <c r="G18" s="44" t="s">
        <v>241</v>
      </c>
    </row>
    <row r="19" spans="1:7" ht="9.75" customHeight="1" x14ac:dyDescent="0.2">
      <c r="A19" s="11"/>
      <c r="B19" s="11" t="s">
        <v>145</v>
      </c>
      <c r="C19" s="11" t="s">
        <v>141</v>
      </c>
      <c r="D19" s="29">
        <v>19000000</v>
      </c>
      <c r="E19" s="34">
        <v>0.25</v>
      </c>
      <c r="F19" s="55">
        <f t="shared" ref="F19:F22" si="1">D19*0.75</f>
        <v>14250000</v>
      </c>
      <c r="G19" s="44" t="s">
        <v>241</v>
      </c>
    </row>
    <row r="20" spans="1:7" ht="9.75" customHeight="1" x14ac:dyDescent="0.2">
      <c r="A20" s="11"/>
      <c r="B20" s="11" t="s">
        <v>146</v>
      </c>
      <c r="C20" s="11" t="s">
        <v>142</v>
      </c>
      <c r="D20" s="29">
        <v>27000000</v>
      </c>
      <c r="E20" s="34">
        <v>0.25</v>
      </c>
      <c r="F20" s="55">
        <f t="shared" si="1"/>
        <v>20250000</v>
      </c>
      <c r="G20" s="44" t="s">
        <v>241</v>
      </c>
    </row>
    <row r="21" spans="1:7" ht="9.75" customHeight="1" x14ac:dyDescent="0.2">
      <c r="A21" s="11"/>
      <c r="B21" s="11" t="s">
        <v>147</v>
      </c>
      <c r="C21" s="11" t="s">
        <v>143</v>
      </c>
      <c r="D21" s="29">
        <v>41000000</v>
      </c>
      <c r="E21" s="34">
        <v>0.25</v>
      </c>
      <c r="F21" s="55">
        <f t="shared" si="1"/>
        <v>30750000</v>
      </c>
      <c r="G21" s="44" t="s">
        <v>241</v>
      </c>
    </row>
    <row r="22" spans="1:7" ht="9.75" customHeight="1" x14ac:dyDescent="0.2">
      <c r="A22" s="11"/>
      <c r="B22" s="11" t="s">
        <v>148</v>
      </c>
      <c r="C22" s="11" t="s">
        <v>144</v>
      </c>
      <c r="D22" s="29">
        <v>70000000</v>
      </c>
      <c r="E22" s="34">
        <v>0.25</v>
      </c>
      <c r="F22" s="55">
        <f t="shared" si="1"/>
        <v>52500000</v>
      </c>
      <c r="G22" s="44" t="s">
        <v>241</v>
      </c>
    </row>
    <row r="23" spans="1:7" ht="9.75" customHeight="1" x14ac:dyDescent="0.25">
      <c r="G23" s="62"/>
    </row>
  </sheetData>
  <mergeCells count="3">
    <mergeCell ref="G1:G2"/>
    <mergeCell ref="A1:A2"/>
    <mergeCell ref="C1:C2"/>
  </mergeCells>
  <phoneticPr fontId="15" type="noConversion"/>
  <conditionalFormatting sqref="E5:E9">
    <cfRule type="dataBar" priority="2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{FE1A2E4D-D4DD-4C19-93D4-74F6AA44F0CC}</x14:id>
        </ext>
      </extLst>
    </cfRule>
  </conditionalFormatting>
  <conditionalFormatting sqref="E18:E22">
    <cfRule type="dataBar" priority="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{FFB26D4A-35B4-427A-A8FC-F4849AB88BF0}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1A2E4D-D4DD-4C19-93D4-74F6AA44F0CC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E5:E9</xm:sqref>
        </x14:conditionalFormatting>
        <x14:conditionalFormatting xmlns:xm="http://schemas.microsoft.com/office/excel/2006/main">
          <x14:cfRule type="dataBar" id="{FFB26D4A-35B4-427A-A8FC-F4849AB88BF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E18:E22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75" t="s">
        <v>84</v>
      </c>
      <c r="B1" s="75"/>
      <c r="C1" s="75"/>
    </row>
    <row r="2" spans="1:3" s="2" customFormat="1" x14ac:dyDescent="0.2">
      <c r="A2" s="76" t="s">
        <v>26</v>
      </c>
      <c r="B2" s="76" t="s">
        <v>28</v>
      </c>
      <c r="C2" s="15" t="s">
        <v>27</v>
      </c>
    </row>
    <row r="3" spans="1:3" s="2" customFormat="1" x14ac:dyDescent="0.2">
      <c r="A3" s="76"/>
      <c r="B3" s="76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x14ac:dyDescent="0.2">
      <c r="A2" s="79" t="s">
        <v>37</v>
      </c>
      <c r="B2" s="79" t="s">
        <v>38</v>
      </c>
      <c r="C2" s="76" t="s">
        <v>39</v>
      </c>
      <c r="D2" s="76"/>
      <c r="E2" s="76"/>
      <c r="F2" s="76"/>
      <c r="G2" s="76"/>
      <c r="H2" s="76"/>
      <c r="I2" s="76"/>
      <c r="J2" s="76"/>
      <c r="K2" s="76"/>
      <c r="L2" s="76"/>
    </row>
    <row r="3" spans="1:12" ht="22.8" x14ac:dyDescent="0.2">
      <c r="A3" s="79"/>
      <c r="B3" s="79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77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77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77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77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77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77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77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77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77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77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77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77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77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77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77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77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77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77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77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77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77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77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77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77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80" t="s">
        <v>85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6" ht="14.25" customHeight="1" x14ac:dyDescent="0.25">
      <c r="A2" s="81" t="s">
        <v>38</v>
      </c>
      <c r="B2" s="82" t="s">
        <v>39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P2" s="83" t="s">
        <v>32</v>
      </c>
    </row>
    <row r="3" spans="1:16" ht="65.25" customHeight="1" x14ac:dyDescent="0.25">
      <c r="A3" s="81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83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Б24</vt:lpstr>
      <vt:lpstr>Б24 Энтерпрайз</vt:lpstr>
      <vt:lpstr>1СБ24(КП)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2023-11-28T06:51:21Z</dcterms:modified>
</cp:coreProperties>
</file>