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enera\Desktop\Прайсы, Допики, Дистры\Прайсы\Прайс дистр UZ\Прайс для ленда UZ\"/>
    </mc:Choice>
  </mc:AlternateContent>
  <xr:revisionPtr revIDLastSave="0" documentId="13_ncr:1_{1E0220D1-21AB-49F8-89A8-B2E79BEC9E21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Б24" sheetId="37" r:id="rId1"/>
    <sheet name="Б24 Энтерпрайз" sheetId="49" r:id="rId2"/>
    <sheet name="Б24 (архивные тарифы)" sheetId="47" r:id="rId3"/>
    <sheet name="1СБ24(КП)" sheetId="45" r:id="rId4"/>
    <sheet name="1СБ24(ЭНТ)" sheetId="48" r:id="rId5"/>
    <sheet name="Скидки" sheetId="18" state="hidden" r:id="rId6"/>
    <sheet name="Скидка-КатТип" sheetId="19" state="hidden" r:id="rId7"/>
    <sheet name="Скидка-Скидка" sheetId="20" state="hidden" r:id="rId8"/>
  </sheets>
  <definedNames>
    <definedName name="_xlnm._FilterDatabase" localSheetId="3" hidden="1">'1СБ24(КП)'!$B$5:$D$20</definedName>
    <definedName name="_xlnm._FilterDatabase" localSheetId="4" hidden="1">'1СБ24(ЭНТ)'!$B$5:$D$15</definedName>
    <definedName name="_xlnm._FilterDatabase" localSheetId="5" hidden="1">Скидки!$A$3:$C$3</definedName>
  </definedNames>
  <calcPr calcId="181029"/>
</workbook>
</file>

<file path=xl/calcChain.xml><?xml version="1.0" encoding="utf-8"?>
<calcChain xmlns="http://schemas.openxmlformats.org/spreadsheetml/2006/main">
  <c r="D13" i="48" l="1"/>
  <c r="D12" i="48"/>
  <c r="D20" i="45"/>
  <c r="D19" i="45"/>
  <c r="D18" i="45"/>
  <c r="D17" i="45"/>
  <c r="D16" i="45"/>
  <c r="D43" i="49"/>
  <c r="F43" i="49" s="1"/>
  <c r="D42" i="49"/>
  <c r="F42" i="49" s="1"/>
  <c r="F41" i="49"/>
  <c r="D40" i="49"/>
  <c r="F40" i="49" s="1"/>
  <c r="D39" i="49"/>
  <c r="F39" i="49" s="1"/>
  <c r="F38" i="49"/>
  <c r="D37" i="49"/>
  <c r="F37" i="49" s="1"/>
  <c r="D36" i="49"/>
  <c r="F36" i="49" s="1"/>
  <c r="F35" i="49"/>
  <c r="D34" i="49"/>
  <c r="F34" i="49" s="1"/>
  <c r="D33" i="49"/>
  <c r="F33" i="49" s="1"/>
  <c r="F32" i="49"/>
  <c r="D31" i="49"/>
  <c r="F31" i="49" s="1"/>
  <c r="D30" i="49"/>
  <c r="F30" i="49" s="1"/>
  <c r="F29" i="49"/>
  <c r="D28" i="49"/>
  <c r="F28" i="49" s="1"/>
  <c r="D27" i="49"/>
  <c r="F27" i="49" s="1"/>
  <c r="F26" i="49"/>
  <c r="D25" i="49"/>
  <c r="F25" i="49" s="1"/>
  <c r="D24" i="49"/>
  <c r="F24" i="49" s="1"/>
  <c r="F23" i="49"/>
  <c r="D22" i="49"/>
  <c r="F22" i="49" s="1"/>
  <c r="D21" i="49"/>
  <c r="F21" i="49" s="1"/>
  <c r="F20" i="49"/>
  <c r="D19" i="49"/>
  <c r="F19" i="49" s="1"/>
  <c r="D18" i="49"/>
  <c r="F18" i="49" s="1"/>
  <c r="F17" i="49"/>
  <c r="D16" i="49"/>
  <c r="F16" i="49" s="1"/>
  <c r="D15" i="49"/>
  <c r="F15" i="49" s="1"/>
  <c r="F14" i="49"/>
  <c r="D13" i="49"/>
  <c r="F13" i="49" s="1"/>
  <c r="D12" i="49"/>
  <c r="F12" i="49" s="1"/>
  <c r="F11" i="49"/>
  <c r="D10" i="49"/>
  <c r="F10" i="49" s="1"/>
  <c r="D9" i="49"/>
  <c r="F9" i="49" s="1"/>
  <c r="F8" i="49"/>
  <c r="E34" i="49" l="1"/>
  <c r="E31" i="49"/>
  <c r="E40" i="49"/>
  <c r="E28" i="49"/>
  <c r="E37" i="49"/>
  <c r="E43" i="49"/>
  <c r="E25" i="49"/>
  <c r="E22" i="49"/>
  <c r="E19" i="49"/>
  <c r="E13" i="49"/>
  <c r="E10" i="49"/>
  <c r="E16" i="49"/>
  <c r="D25" i="47"/>
  <c r="F25" i="47" s="1"/>
  <c r="F24" i="47"/>
  <c r="D28" i="47" l="1"/>
  <c r="F28" i="47" s="1"/>
  <c r="D26" i="47"/>
  <c r="F26" i="47" s="1"/>
  <c r="F22" i="47"/>
  <c r="F20" i="47"/>
  <c r="F16" i="47"/>
  <c r="F14" i="47"/>
  <c r="D15" i="47"/>
  <c r="F15" i="47" s="1"/>
  <c r="F12" i="47"/>
  <c r="D13" i="47"/>
  <c r="F13" i="47" s="1"/>
  <c r="F10" i="47"/>
  <c r="D11" i="47"/>
  <c r="F11" i="47" s="1"/>
  <c r="F8" i="47"/>
  <c r="D9" i="47"/>
  <c r="F9" i="47" s="1"/>
  <c r="F14" i="37" l="1"/>
  <c r="F11" i="37"/>
  <c r="F8" i="37" l="1"/>
  <c r="D29" i="47"/>
  <c r="F29" i="47" s="1"/>
  <c r="D27" i="47"/>
  <c r="F27" i="47" s="1"/>
  <c r="D23" i="47"/>
  <c r="F23" i="47" s="1"/>
  <c r="D21" i="47"/>
  <c r="F21" i="47" s="1"/>
  <c r="D19" i="47"/>
  <c r="D17" i="47"/>
  <c r="F17" i="47" s="1"/>
  <c r="D16" i="37" l="1"/>
  <c r="F16" i="37" s="1"/>
  <c r="D15" i="37"/>
  <c r="F15" i="37" s="1"/>
  <c r="D13" i="37"/>
  <c r="F13" i="37" s="1"/>
  <c r="D12" i="37"/>
  <c r="F12" i="37" s="1"/>
  <c r="D10" i="37"/>
  <c r="F10" i="37" s="1"/>
  <c r="D9" i="37"/>
  <c r="F9" i="37" s="1"/>
  <c r="E10" i="37" l="1"/>
  <c r="E16" i="37"/>
  <c r="E13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<sst xmlns="http://schemas.openxmlformats.org/spreadsheetml/2006/main" count="531" uniqueCount="298">
  <si>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</si>
  <si>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</si>
  <si>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</si>
  <si>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</si>
  <si>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</si>
  <si>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</si>
  <si>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</si>
  <si>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</si>
  <si>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</si>
  <si>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</si>
  <si>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</si>
  <si>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</si>
  <si>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</si>
  <si>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</si>
  <si>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</si>
  <si>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</si>
  <si>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</si>
  <si>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</si>
  <si>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</si>
  <si>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</si>
  <si>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</si>
  <si>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</si>
  <si>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</si>
  <si>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</si>
  <si>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</si>
  <si>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</si>
  <si>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</si>
  <si>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</si>
  <si>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</si>
  <si>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</si>
  <si>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</si>
  <si>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</si>
  <si>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</si>
  <si>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</si>
  <si>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</si>
  <si>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</si>
  <si>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</si>
  <si>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</si>
  <si>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</si>
  <si>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</si>
  <si>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</si>
  <si>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</si>
  <si>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</si>
  <si>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</si>
  <si>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</si>
  <si>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</si>
  <si>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</si>
  <si>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</si>
  <si>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</si>
  <si>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</si>
  <si>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</si>
  <si>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</si>
  <si>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</si>
  <si>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</si>
  <si>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</si>
  <si>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</si>
  <si>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</si>
  <si>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</si>
  <si>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</si>
  <si>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</si>
  <si>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</si>
  <si>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</si>
  <si>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</si>
  <si>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</si>
  <si>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</si>
  <si>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</si>
  <si>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</si>
  <si>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</si>
  <si>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</si>
  <si>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</si>
  <si>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</si>
  <si>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</si>
  <si>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</si>
  <si>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</si>
  <si>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</si>
  <si>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</si>
  <si>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</si>
  <si>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</si>
  <si>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</si>
  <si>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</si>
  <si>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</si>
  <si>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</si>
  <si>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</si>
  <si>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</si>
  <si>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</si>
  <si>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</si>
  <si>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</si>
  <si>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</si>
  <si>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</si>
  <si>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</si>
  <si>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</si>
  <si>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</si>
  <si>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</si>
  <si>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</si>
  <si>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</si>
  <si>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</si>
  <si>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</si>
  <si>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</si>
  <si>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</si>
  <si>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</si>
  <si>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</si>
  <si>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</si>
  <si>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</si>
  <si>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</si>
  <si>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</si>
  <si>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</si>
  <si>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</si>
  <si>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</si>
  <si>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</si>
  <si>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Программа для ЭВМ "1С-Битрикс24". Лицензия Проект+ (1 мес.)</t>
  </si>
  <si>
    <t>Программа для ЭВМ "1С-Битрикс24". Лицензия Проект+ (3 мес.)</t>
  </si>
  <si>
    <t>Программа для ЭВМ "1С-Битрикс24". Лицензия Команда (1 мес.)</t>
  </si>
  <si>
    <t>Программа для ЭВМ "1С-Битрикс24". Лицензия Команда (3 мес.)</t>
  </si>
  <si>
    <t>Программа для ЭВМ "1С-Битрикс24". Лицензия CRM+ (1 мес.)</t>
  </si>
  <si>
    <t>Программа для ЭВМ "1С-Битрикс24". Лицензия CRM+ (3 мес.)</t>
  </si>
  <si>
    <t>Базовая цена
в UZS, с НДС</t>
  </si>
  <si>
    <t>Цена для клиентов в UZS, с НДС</t>
  </si>
  <si>
    <t>"Проект+" (2018 архивный) (1 мес.)</t>
  </si>
  <si>
    <t>"Проект+" (2018 архивный) (3 мес.)</t>
  </si>
  <si>
    <t>"CRM+" (2018 архивный) (1 мес.)</t>
  </si>
  <si>
    <t>"CRM+" (2018 архивный) (3 мес.)</t>
  </si>
  <si>
    <t>"Команда" (2018 архивный) (1 мес.)</t>
  </si>
  <si>
    <t>"Команда" (2018 архивный) (3 мес.)</t>
  </si>
  <si>
    <t>Размер скидки за период</t>
  </si>
  <si>
    <t>Конечная цена для клиетов в UZS, с НДС</t>
  </si>
  <si>
    <t>"Базовый" (1 мес.)</t>
  </si>
  <si>
    <t>"Базовый" (3 мес.)</t>
  </si>
  <si>
    <t>"Базовый" (12 мес.)</t>
  </si>
  <si>
    <t>"Стандартный" (1 мес.)</t>
  </si>
  <si>
    <t>"Стандартный" (3 мес.)</t>
  </si>
  <si>
    <t>"Стандартный" (12 мес.)</t>
  </si>
  <si>
    <t>"Профессиональный" (1 мес.)</t>
  </si>
  <si>
    <t>"Профессиональный" (3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</si>
  <si>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</si>
  <si>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</si>
  <si>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(3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</si>
  <si>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</si>
  <si>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</si>
  <si>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</si>
  <si>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Стандартный (3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</si>
  <si>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</si>
  <si>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(3 мес.)</t>
  </si>
  <si>
    <t>Программа для ЭВМ "1С-Битрикс24". Лицензия Профессиональный (12 мес.)</t>
  </si>
  <si>
    <t>"Старт+" (2020 архивный) (1 мес.)</t>
  </si>
  <si>
    <t>Программа для ЭВМ "1С-Битрикс24". Лицензия Старт+ (2020 архивный) (1 мес.)</t>
  </si>
  <si>
    <t>"Старт+" (2020 архивный) (3 мес.)</t>
  </si>
  <si>
    <t>Программа для ЭВМ "1С-Битрикс24". Лицензия Старт+ (2020 архивный) (3 мес.)</t>
  </si>
  <si>
    <t>"CRM+" (2020 архивный) (1 мес.)</t>
  </si>
  <si>
    <t>Программа для ЭВМ "1С-Битрикс24". Лицензия CRM+ (2020 архивный) (1 мес.)</t>
  </si>
  <si>
    <t>"CRM+" (2020 архивный) (3 мес.)</t>
  </si>
  <si>
    <t>Программа для ЭВМ "1С-Битрикс24". Лицензия CRM+ (2020 архивный) (3 мес.)</t>
  </si>
  <si>
    <t>"Задачи+" (2020 архивный) (1 мес.)</t>
  </si>
  <si>
    <t>Программа для ЭВМ "1С-Битрикс24". Лицензия Задачи+ (2020 архивный) (1 мес.)</t>
  </si>
  <si>
    <t>"Задачи+" (2020 архивный) (3 мес.)</t>
  </si>
  <si>
    <t>Программа для ЭВМ "1С-Битрикс24". Лицензия Задачи+ (2020 архивный) (3 мес.)</t>
  </si>
  <si>
    <t>"Команда" (2020 архивный) (1 мес.)</t>
  </si>
  <si>
    <t>Программа для ЭВМ "1С-Битрикс24". Лицензия Команда (2020 архивный) (1 мес.)</t>
  </si>
  <si>
    <t>"Команда" (2020 архивный) (3 мес.)</t>
  </si>
  <si>
    <t>Программа для ЭВМ "1С-Битрикс24". Лицензия Команда (2020 архивный) (3 мес.)</t>
  </si>
  <si>
    <t>"Компания" (2020 архивный) (1 мес.)</t>
  </si>
  <si>
    <t>Программа для ЭВМ "1С-Битрикс24". Лицензия Компания (2020 архивный) (1 мес.)</t>
  </si>
  <si>
    <t>"Компания" (2020 архивный) (3 мес.)</t>
  </si>
  <si>
    <t>Программа для ЭВМ "1С-Битрикс24". Лицензия Компания (2020 архивный) (3 мес.)</t>
  </si>
  <si>
    <t>"Компания х2" (2020 архивный) (1 мес.)</t>
  </si>
  <si>
    <t>Программа для ЭВМ "1С-Битрикс24". Лицензия Компания х2 (2020 архивный) (1 мес.)</t>
  </si>
  <si>
    <t>"Компания х2" (2020 архивный) (3 мес.)</t>
  </si>
  <si>
    <t>Программа для ЭВМ "1С-Битрикс24". Лицензия Компания х2 (2020 архивный) (3 мес.)</t>
  </si>
  <si>
    <t>"Компания х3" (2020 архивный) (1 мес.)</t>
  </si>
  <si>
    <t>Программа для ЭВМ "1С-Битрикс24". Лицензия Компания х3 (2020 архивный) (1 мес.)</t>
  </si>
  <si>
    <t>"Компания х3" (2020 архивный) (3 мес.)</t>
  </si>
  <si>
    <t>Программа для ЭВМ "1С-Битрикс24". Лицензия Компания х3 (2020 архивный) (3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</si>
  <si>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</si>
  <si>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</si>
  <si>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</si>
  <si>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</si>
  <si>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</si>
  <si>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</si>
  <si>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</si>
  <si>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</si>
  <si>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</si>
  <si>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</si>
  <si>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</si>
  <si>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Подписные лицензии "1С-Битрикс24"</t>
  </si>
  <si>
    <t>Подписные лицензии "1С-Битрикс24.Энтерпрайз"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</si>
  <si>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</si>
  <si>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</si>
  <si>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</si>
  <si>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</si>
  <si>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</si>
  <si>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</si>
  <si>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</si>
  <si>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</si>
  <si>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</si>
  <si>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</si>
  <si>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</si>
  <si>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</si>
  <si>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</si>
  <si>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</si>
  <si>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</si>
  <si>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</si>
  <si>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</si>
  <si>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</si>
  <si>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"Профессиональный" (2021 архивный) (1 мес.)</t>
  </si>
  <si>
    <t>"Профессиональный" (2021 архивный) (3 мес.)</t>
  </si>
  <si>
    <t>Программа для ЭВМ "1С-Битрикс24". Лицензия Профессиональный (2021 архивный) (1 мес.)</t>
  </si>
  <si>
    <t>Программа для ЭВМ "1С-Битрикс24". Лицензия Профессиональный (2021 архивный) (3 мес.)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</si>
  <si>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</si>
  <si>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</si>
  <si>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3 мес.)</t>
  </si>
  <si>
    <t>Программа для ЭВМ "1С-Битрикс24". Лицензия "Энтерпрайз-250" (облако, 3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</si>
  <si>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</si>
  <si>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</si>
  <si>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</si>
  <si>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</si>
  <si>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3 мес.)</t>
  </si>
  <si>
    <t>Программа для ЭВМ "1С-Битрикс24". Лицензия "Энтерпрайз-500" (облако, 3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</si>
  <si>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</si>
  <si>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</si>
  <si>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</si>
  <si>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</si>
  <si>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3 мес.)</t>
  </si>
  <si>
    <t>Программа для ЭВМ "1С-Битрикс24". Лицензия "Энтерпрайз-1000" (облако, 3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</si>
  <si>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</si>
  <si>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</si>
  <si>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</si>
  <si>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</si>
  <si>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3 мес.)</t>
  </si>
  <si>
    <t>Программа для ЭВМ "1С-Битрикс24". Лицензия "Энтерпрайз-2000" (облако, 3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</si>
  <si>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</si>
  <si>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</si>
  <si>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</si>
  <si>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</si>
  <si>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3 мес.)</t>
  </si>
  <si>
    <t>Программа для ЭВМ "1С-Битрикс24". Лицензия "Энтерпрайз-3000" (облако, 3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</si>
  <si>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</si>
  <si>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</si>
  <si>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</si>
  <si>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</si>
  <si>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3 мес.)</t>
  </si>
  <si>
    <t>Программа для ЭВМ "1С-Битрикс24". Лицензия "Энтерпрайз-4000" (облако, 3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</si>
  <si>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</si>
  <si>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</si>
  <si>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</si>
  <si>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</si>
  <si>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3 мес.)</t>
  </si>
  <si>
    <t>Программа для ЭВМ "1С-Битрикс24". Лицензия "Энтерпрайз-5000" (облако, 3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</si>
  <si>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</si>
  <si>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</si>
  <si>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</si>
  <si>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</si>
  <si>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3 мес.)</t>
  </si>
  <si>
    <t>Программа для ЭВМ "1С-Битрикс24". Лицензия "Энтерпрайз-6000" (облако, 3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</si>
  <si>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</si>
  <si>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</si>
  <si>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</si>
  <si>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</si>
  <si>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3 мес.)</t>
  </si>
  <si>
    <t>Программа для ЭВМ "1С-Битрикс24". Лицензия "Энтерпрайз-7000" (облако, 3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</si>
  <si>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</si>
  <si>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</si>
  <si>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</si>
  <si>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</si>
  <si>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3 мес.)</t>
  </si>
  <si>
    <t>Программа для ЭВМ "1С-Битрикс24". Лицензия "Энтерпрайз-8000" (облако, 3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</si>
  <si>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</si>
  <si>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</si>
  <si>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</si>
  <si>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</si>
  <si>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3 мес.)</t>
  </si>
  <si>
    <t>Программа для ЭВМ "1С-Битрикс24". Лицензия "Энтерпрайз-9000" (облако, 3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</si>
  <si>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</si>
  <si>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</si>
  <si>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</si>
  <si>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</si>
  <si>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3 мес.)</t>
  </si>
  <si>
    <t>Программа для ЭВМ "1С-Битрикс24". Лицензия "Энтерпрайз-10000" (облако, 3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</si>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</sst>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8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i/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5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center"/>
    </xf>
    <xf numFmtId="2" fontId="11" fillId="2" borderId="15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11" fillId="2" borderId="15" xfId="0" applyFont="1" applyFill="1" applyBorder="1" applyAlignment="1">
      <alignment vertical="top"/>
    </xf>
    <xf numFmtId="0" fontId="8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1" fillId="2" borderId="16" xfId="0" applyFont="1" applyFill="1" applyBorder="1" applyAlignment="1">
      <alignment horizontal="left" vertical="top"/>
    </xf>
    <xf numFmtId="0" fontId="14" fillId="9" borderId="0" xfId="0" applyFont="1" applyFill="1" applyAlignment="1">
      <alignment vertical="center" wrapText="1"/>
    </xf>
    <xf numFmtId="164" fontId="12" fillId="2" borderId="3" xfId="0" applyNumberFormat="1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5" xfId="0" applyNumberFormat="1" applyFont="1" applyFill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13" fillId="0" borderId="1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9" fontId="15" fillId="0" borderId="3" xfId="0" applyNumberFormat="1" applyFont="1" applyBorder="1" applyAlignment="1">
      <alignment horizontal="right"/>
    </xf>
    <xf numFmtId="9" fontId="15" fillId="0" borderId="14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164" fontId="11" fillId="2" borderId="15" xfId="0" applyNumberFormat="1" applyFont="1" applyFill="1" applyBorder="1" applyAlignment="1">
      <alignment horizontal="right" vertical="top"/>
    </xf>
    <xf numFmtId="0" fontId="17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 xr:uid="{A54B405F-ACB1-4882-AFD8-68E6A840D6FE}"/>
    <cellStyle name="Процентный" xfId="1" builtinId="5"/>
  </cellStyles>
  <dxfs count="6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B70F41E-3F77-478C-B8C2-CA79A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35984</xdr:colOff>
      <xdr:row>0</xdr:row>
      <xdr:rowOff>0</xdr:rowOff>
    </xdr:from>
    <xdr:to>
      <xdr:col>1</xdr:col>
      <xdr:colOff>789517</xdr:colOff>
      <xdr:row>3</xdr:row>
      <xdr:rowOff>107950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931C859-6D1C-4D10-8DD1-B7B79111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4" y="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</xdr:col>
      <xdr:colOff>748876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81449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2E6B10C4-C4D2-48EF-B379-8277DA7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showGridLines="0" tabSelected="1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0.632812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8" t="s">
        <v>102</v>
      </c>
      <c r="B1" s="59"/>
      <c r="C1" s="59"/>
      <c r="D1" s="59"/>
      <c r="E1" s="59"/>
      <c r="F1" s="59"/>
    </row>
    <row r="2" spans="1:7" s="12" customFormat="1" ht="9.75" customHeight="1" x14ac:dyDescent="0.25">
      <c r="A2" s="60"/>
      <c r="B2" s="61"/>
      <c r="C2" s="61"/>
      <c r="D2" s="61"/>
      <c r="E2" s="61"/>
      <c r="F2" s="61"/>
    </row>
    <row r="3" spans="1:7" s="12" customFormat="1" ht="9.75" customHeight="1" x14ac:dyDescent="0.25">
      <c r="A3" s="60"/>
      <c r="B3" s="61"/>
      <c r="C3" s="61"/>
      <c r="D3" s="61"/>
      <c r="E3" s="61"/>
      <c r="F3" s="61"/>
    </row>
    <row r="4" spans="1:7" ht="9.75" customHeight="1" x14ac:dyDescent="0.25">
      <c r="A4" s="62"/>
      <c r="B4" s="63"/>
      <c r="C4" s="63"/>
      <c r="D4" s="63"/>
      <c r="E4" s="63"/>
      <c r="F4" s="63"/>
    </row>
    <row r="5" spans="1:7" s="12" customFormat="1" ht="21.75" customHeight="1" x14ac:dyDescent="0.25">
      <c r="A5" s="49"/>
      <c r="B5" s="64" t="s">
        <v>101</v>
      </c>
      <c r="C5" s="66" t="s">
        <v>108</v>
      </c>
      <c r="D5" s="56" t="s">
        <v>116</v>
      </c>
      <c r="E5" s="56" t="s">
        <v>123</v>
      </c>
      <c r="F5" s="56" t="s">
        <v>124</v>
      </c>
      <c r="G5" s="43"/>
    </row>
    <row r="6" spans="1:7" s="12" customFormat="1" ht="13.8" customHeight="1" x14ac:dyDescent="0.25">
      <c r="A6" s="48"/>
      <c r="B6" s="65"/>
      <c r="C6" s="67"/>
      <c r="D6" s="57"/>
      <c r="E6" s="57"/>
      <c r="F6" s="57"/>
      <c r="G6" s="43"/>
    </row>
    <row r="7" spans="1:7" ht="9.75" customHeight="1" x14ac:dyDescent="0.25">
      <c r="A7" s="44"/>
      <c r="B7" s="23" t="s">
        <v>107</v>
      </c>
      <c r="C7" s="45"/>
      <c r="D7" s="46"/>
      <c r="E7" s="46"/>
      <c r="F7" s="46"/>
      <c r="G7" s="30"/>
    </row>
    <row r="8" spans="1:7" ht="10.199999999999999" x14ac:dyDescent="0.2">
      <c r="A8" s="11"/>
      <c r="B8" s="29" t="s">
        <v>125</v>
      </c>
      <c r="C8" s="29" t="s">
        <v>134</v>
      </c>
      <c r="D8" s="38">
        <v>288000</v>
      </c>
      <c r="E8" s="41">
        <v>0</v>
      </c>
      <c r="F8" s="39">
        <f>D8</f>
        <v>288000</v>
      </c>
    </row>
    <row r="9" spans="1:7" ht="10.199999999999999" x14ac:dyDescent="0.2">
      <c r="A9" s="11"/>
      <c r="B9" s="11" t="s">
        <v>126</v>
      </c>
      <c r="C9" s="11" t="s">
        <v>135</v>
      </c>
      <c r="D9" s="39">
        <f>D8*3</f>
        <v>864000</v>
      </c>
      <c r="E9" s="41">
        <v>0</v>
      </c>
      <c r="F9" s="39">
        <f>D9</f>
        <v>864000</v>
      </c>
    </row>
    <row r="10" spans="1:7" ht="9.75" customHeight="1" x14ac:dyDescent="0.2">
      <c r="A10" s="11"/>
      <c r="B10" s="11" t="s">
        <v>127</v>
      </c>
      <c r="C10" s="11" t="s">
        <v>136</v>
      </c>
      <c r="D10" s="39">
        <f>D8*12</f>
        <v>3456000</v>
      </c>
      <c r="E10" s="42">
        <f t="shared" ref="E10" si="0">F10/D10-1</f>
        <v>-0.19999999999999996</v>
      </c>
      <c r="F10" s="39">
        <f>D10*0.8</f>
        <v>2764800</v>
      </c>
    </row>
    <row r="11" spans="1:7" ht="10.199999999999999" x14ac:dyDescent="0.2">
      <c r="A11" s="11"/>
      <c r="B11" s="11" t="s">
        <v>128</v>
      </c>
      <c r="C11" s="11" t="s">
        <v>137</v>
      </c>
      <c r="D11" s="39">
        <v>875000</v>
      </c>
      <c r="E11" s="41">
        <v>0</v>
      </c>
      <c r="F11" s="39">
        <f>D11</f>
        <v>875000</v>
      </c>
    </row>
    <row r="12" spans="1:7" ht="10.199999999999999" x14ac:dyDescent="0.2">
      <c r="A12" s="11"/>
      <c r="B12" s="11" t="s">
        <v>129</v>
      </c>
      <c r="C12" s="11" t="s">
        <v>139</v>
      </c>
      <c r="D12" s="39">
        <f>D11*3</f>
        <v>2625000</v>
      </c>
      <c r="E12" s="41">
        <v>0</v>
      </c>
      <c r="F12" s="39">
        <f>D12</f>
        <v>2625000</v>
      </c>
    </row>
    <row r="13" spans="1:7" ht="10.199999999999999" x14ac:dyDescent="0.2">
      <c r="A13" s="11"/>
      <c r="B13" s="11" t="s">
        <v>130</v>
      </c>
      <c r="C13" s="11" t="s">
        <v>138</v>
      </c>
      <c r="D13" s="39">
        <f>D11*12</f>
        <v>10500000</v>
      </c>
      <c r="E13" s="42">
        <f t="shared" ref="E13" si="1">F13/D13-1</f>
        <v>-0.19999999999999996</v>
      </c>
      <c r="F13" s="39">
        <f>D13*0.8</f>
        <v>8400000</v>
      </c>
    </row>
    <row r="14" spans="1:7" ht="10.199999999999999" x14ac:dyDescent="0.2">
      <c r="A14" s="11"/>
      <c r="B14" s="11" t="s">
        <v>131</v>
      </c>
      <c r="C14" s="11" t="s">
        <v>140</v>
      </c>
      <c r="D14" s="39">
        <v>1750000</v>
      </c>
      <c r="E14" s="41">
        <v>0</v>
      </c>
      <c r="F14" s="39">
        <f>D14</f>
        <v>1750000</v>
      </c>
    </row>
    <row r="15" spans="1:7" ht="10.199999999999999" x14ac:dyDescent="0.2">
      <c r="A15" s="11"/>
      <c r="B15" s="11" t="s">
        <v>132</v>
      </c>
      <c r="C15" s="11" t="s">
        <v>141</v>
      </c>
      <c r="D15" s="39">
        <f>D14*3</f>
        <v>5250000</v>
      </c>
      <c r="E15" s="41">
        <v>0</v>
      </c>
      <c r="F15" s="39">
        <f>D15</f>
        <v>5250000</v>
      </c>
    </row>
    <row r="16" spans="1:7" ht="10.199999999999999" x14ac:dyDescent="0.2">
      <c r="A16" s="11"/>
      <c r="B16" s="11" t="s">
        <v>133</v>
      </c>
      <c r="C16" s="11" t="s">
        <v>142</v>
      </c>
      <c r="D16" s="39">
        <f>D14*12</f>
        <v>21000000</v>
      </c>
      <c r="E16" s="42">
        <f t="shared" ref="E16" si="2">F16/D16-1</f>
        <v>-0.19999999999999996</v>
      </c>
      <c r="F16" s="39">
        <f>D16*0.8</f>
        <v>16800000</v>
      </c>
    </row>
    <row r="18" spans="2:2" ht="16.8" customHeight="1" x14ac:dyDescent="0.25">
      <c r="B18" s="54"/>
    </row>
  </sheetData>
  <mergeCells count="6">
    <mergeCell ref="E5:E6"/>
    <mergeCell ref="F5:F6"/>
    <mergeCell ref="A1:F4"/>
    <mergeCell ref="D5:D6"/>
    <mergeCell ref="B5:B6"/>
    <mergeCell ref="C5:C6"/>
  </mergeCells>
  <phoneticPr fontId="16" type="noConversion"/>
  <conditionalFormatting sqref="E10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13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6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G45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8" t="s">
        <v>102</v>
      </c>
      <c r="B1" s="59"/>
      <c r="C1" s="59"/>
      <c r="D1" s="59"/>
      <c r="E1" s="59"/>
      <c r="F1" s="59"/>
    </row>
    <row r="2" spans="1:7" s="12" customFormat="1" ht="9.75" customHeight="1" x14ac:dyDescent="0.25">
      <c r="A2" s="60"/>
      <c r="B2" s="61"/>
      <c r="C2" s="61"/>
      <c r="D2" s="61"/>
      <c r="E2" s="61"/>
      <c r="F2" s="61"/>
    </row>
    <row r="3" spans="1:7" s="12" customFormat="1" ht="9.75" customHeight="1" x14ac:dyDescent="0.25">
      <c r="A3" s="60"/>
      <c r="B3" s="61"/>
      <c r="C3" s="61"/>
      <c r="D3" s="61"/>
      <c r="E3" s="61"/>
      <c r="F3" s="61"/>
    </row>
    <row r="4" spans="1:7" ht="9.75" customHeight="1" x14ac:dyDescent="0.25">
      <c r="A4" s="62"/>
      <c r="B4" s="63"/>
      <c r="C4" s="63"/>
      <c r="D4" s="63"/>
      <c r="E4" s="63"/>
      <c r="F4" s="63"/>
    </row>
    <row r="5" spans="1:7" s="12" customFormat="1" ht="21.75" customHeight="1" x14ac:dyDescent="0.25">
      <c r="A5" s="49"/>
      <c r="B5" s="64" t="s">
        <v>101</v>
      </c>
      <c r="C5" s="66" t="s">
        <v>108</v>
      </c>
      <c r="D5" s="56" t="s">
        <v>116</v>
      </c>
      <c r="E5" s="56" t="s">
        <v>123</v>
      </c>
      <c r="F5" s="56" t="s">
        <v>124</v>
      </c>
      <c r="G5" s="43"/>
    </row>
    <row r="6" spans="1:7" s="12" customFormat="1" ht="13.8" customHeight="1" x14ac:dyDescent="0.25">
      <c r="A6" s="48"/>
      <c r="B6" s="65"/>
      <c r="C6" s="67"/>
      <c r="D6" s="57"/>
      <c r="E6" s="57"/>
      <c r="F6" s="57"/>
      <c r="G6" s="43"/>
    </row>
    <row r="7" spans="1:7" ht="9.75" customHeight="1" x14ac:dyDescent="0.25">
      <c r="A7" s="44"/>
      <c r="B7" s="23" t="s">
        <v>107</v>
      </c>
      <c r="C7" s="45"/>
      <c r="D7" s="46"/>
      <c r="E7" s="46"/>
      <c r="F7" s="46"/>
      <c r="G7" s="30"/>
    </row>
    <row r="8" spans="1:7" ht="10.199999999999999" x14ac:dyDescent="0.2">
      <c r="A8" s="11"/>
      <c r="B8" s="11" t="s">
        <v>206</v>
      </c>
      <c r="C8" s="55" t="s">
        <v>207</v>
      </c>
      <c r="D8" s="39">
        <v>4300000</v>
      </c>
      <c r="E8" s="41">
        <v>0</v>
      </c>
      <c r="F8" s="39">
        <f>D8</f>
        <v>4300000</v>
      </c>
    </row>
    <row r="9" spans="1:7" ht="10.199999999999999" x14ac:dyDescent="0.2">
      <c r="A9" s="11"/>
      <c r="B9" s="11" t="s">
        <v>208</v>
      </c>
      <c r="C9" s="55" t="s">
        <v>209</v>
      </c>
      <c r="D9" s="39">
        <f>D8*3</f>
        <v>12900000</v>
      </c>
      <c r="E9" s="41">
        <v>0</v>
      </c>
      <c r="F9" s="39">
        <f>D9</f>
        <v>12900000</v>
      </c>
    </row>
    <row r="10" spans="1:7" ht="10.199999999999999" x14ac:dyDescent="0.2">
      <c r="A10" s="11"/>
      <c r="B10" s="11" t="s">
        <v>210</v>
      </c>
      <c r="C10" s="55" t="s">
        <v>211</v>
      </c>
      <c r="D10" s="39">
        <f>D8*12</f>
        <v>51600000</v>
      </c>
      <c r="E10" s="42">
        <f t="shared" ref="E10" si="0">F10/D10-1</f>
        <v>-0.19999999999999996</v>
      </c>
      <c r="F10" s="39">
        <f>D10*0.8</f>
        <v>41280000</v>
      </c>
    </row>
    <row r="11" spans="1:7" ht="10.199999999999999" x14ac:dyDescent="0.2">
      <c r="A11" s="11"/>
      <c r="B11" s="11" t="s">
        <v>212</v>
      </c>
      <c r="C11" s="55" t="s">
        <v>213</v>
      </c>
      <c r="D11" s="39">
        <v>7700000</v>
      </c>
      <c r="E11" s="41">
        <v>0</v>
      </c>
      <c r="F11" s="39">
        <f>D11</f>
        <v>7700000</v>
      </c>
    </row>
    <row r="12" spans="1:7" ht="10.199999999999999" x14ac:dyDescent="0.2">
      <c r="A12" s="11"/>
      <c r="B12" s="11" t="s">
        <v>214</v>
      </c>
      <c r="C12" s="55" t="s">
        <v>215</v>
      </c>
      <c r="D12" s="39">
        <f>D11*3</f>
        <v>23100000</v>
      </c>
      <c r="E12" s="41">
        <v>0</v>
      </c>
      <c r="F12" s="39">
        <f>D12</f>
        <v>23100000</v>
      </c>
    </row>
    <row r="13" spans="1:7" ht="10.199999999999999" x14ac:dyDescent="0.2">
      <c r="A13" s="11"/>
      <c r="B13" s="11" t="s">
        <v>216</v>
      </c>
      <c r="C13" s="55" t="s">
        <v>217</v>
      </c>
      <c r="D13" s="39">
        <f>D11*12</f>
        <v>92400000</v>
      </c>
      <c r="E13" s="42">
        <f t="shared" ref="E13" si="1">F13/D13-1</f>
        <v>-0.19999999999999996</v>
      </c>
      <c r="F13" s="39">
        <f>D13*0.8</f>
        <v>73920000</v>
      </c>
    </row>
    <row r="14" spans="1:7" ht="10.199999999999999" x14ac:dyDescent="0.2">
      <c r="A14" s="11"/>
      <c r="B14" s="11" t="s">
        <v>218</v>
      </c>
      <c r="C14" s="55" t="s">
        <v>219</v>
      </c>
      <c r="D14" s="39">
        <v>12700000</v>
      </c>
      <c r="E14" s="41">
        <v>0</v>
      </c>
      <c r="F14" s="39">
        <f>D14</f>
        <v>12700000</v>
      </c>
    </row>
    <row r="15" spans="1:7" ht="10.199999999999999" x14ac:dyDescent="0.2">
      <c r="A15" s="11"/>
      <c r="B15" s="11" t="s">
        <v>220</v>
      </c>
      <c r="C15" s="55" t="s">
        <v>221</v>
      </c>
      <c r="D15" s="39">
        <f>D14*3</f>
        <v>38100000</v>
      </c>
      <c r="E15" s="41">
        <v>0</v>
      </c>
      <c r="F15" s="39">
        <f>D15</f>
        <v>38100000</v>
      </c>
    </row>
    <row r="16" spans="1:7" ht="10.199999999999999" x14ac:dyDescent="0.2">
      <c r="A16" s="11"/>
      <c r="B16" s="11" t="s">
        <v>222</v>
      </c>
      <c r="C16" s="55" t="s">
        <v>223</v>
      </c>
      <c r="D16" s="39">
        <f>D14*12</f>
        <v>152400000</v>
      </c>
      <c r="E16" s="42">
        <f t="shared" ref="E16" si="2">F16/D16-1</f>
        <v>-0.19999999999999996</v>
      </c>
      <c r="F16" s="39">
        <f>D16*0.8</f>
        <v>121920000</v>
      </c>
    </row>
    <row r="17" spans="1:6" ht="10.199999999999999" x14ac:dyDescent="0.2">
      <c r="A17" s="11"/>
      <c r="B17" s="11" t="s">
        <v>224</v>
      </c>
      <c r="C17" s="55" t="s">
        <v>225</v>
      </c>
      <c r="D17" s="39">
        <v>25000000</v>
      </c>
      <c r="E17" s="41">
        <v>0</v>
      </c>
      <c r="F17" s="39">
        <f>D17</f>
        <v>25000000</v>
      </c>
    </row>
    <row r="18" spans="1:6" ht="10.199999999999999" x14ac:dyDescent="0.2">
      <c r="A18" s="11"/>
      <c r="B18" s="11" t="s">
        <v>226</v>
      </c>
      <c r="C18" s="55" t="s">
        <v>227</v>
      </c>
      <c r="D18" s="39">
        <f>D17*3</f>
        <v>75000000</v>
      </c>
      <c r="E18" s="41">
        <v>0</v>
      </c>
      <c r="F18" s="39">
        <f>D18</f>
        <v>75000000</v>
      </c>
    </row>
    <row r="19" spans="1:6" ht="10.199999999999999" x14ac:dyDescent="0.2">
      <c r="A19" s="11"/>
      <c r="B19" s="11" t="s">
        <v>228</v>
      </c>
      <c r="C19" s="55" t="s">
        <v>229</v>
      </c>
      <c r="D19" s="39">
        <f>D17*12</f>
        <v>300000000</v>
      </c>
      <c r="E19" s="42">
        <f t="shared" ref="E19" si="3">F19/D19-1</f>
        <v>-0.19999999999999996</v>
      </c>
      <c r="F19" s="39">
        <f>D19*0.8</f>
        <v>240000000</v>
      </c>
    </row>
    <row r="20" spans="1:6" ht="10.199999999999999" x14ac:dyDescent="0.2">
      <c r="A20" s="11"/>
      <c r="B20" s="11" t="s">
        <v>230</v>
      </c>
      <c r="C20" s="55" t="s">
        <v>231</v>
      </c>
      <c r="D20" s="39">
        <v>38000000</v>
      </c>
      <c r="E20" s="41">
        <v>0</v>
      </c>
      <c r="F20" s="39">
        <f>D20</f>
        <v>38000000</v>
      </c>
    </row>
    <row r="21" spans="1:6" ht="10.199999999999999" x14ac:dyDescent="0.2">
      <c r="A21" s="11"/>
      <c r="B21" s="11" t="s">
        <v>232</v>
      </c>
      <c r="C21" s="55" t="s">
        <v>233</v>
      </c>
      <c r="D21" s="39">
        <f>D20*3</f>
        <v>114000000</v>
      </c>
      <c r="E21" s="41">
        <v>0</v>
      </c>
      <c r="F21" s="39">
        <f>D21</f>
        <v>114000000</v>
      </c>
    </row>
    <row r="22" spans="1:6" ht="10.199999999999999" x14ac:dyDescent="0.2">
      <c r="A22" s="11"/>
      <c r="B22" s="11" t="s">
        <v>234</v>
      </c>
      <c r="C22" s="55" t="s">
        <v>235</v>
      </c>
      <c r="D22" s="39">
        <f>D20*12</f>
        <v>456000000</v>
      </c>
      <c r="E22" s="42">
        <f t="shared" ref="E22" si="4">F22/D22-1</f>
        <v>-0.19999999999999996</v>
      </c>
      <c r="F22" s="39">
        <f>D22*0.8</f>
        <v>364800000</v>
      </c>
    </row>
    <row r="23" spans="1:6" ht="10.199999999999999" x14ac:dyDescent="0.2">
      <c r="A23" s="11"/>
      <c r="B23" s="11" t="s">
        <v>236</v>
      </c>
      <c r="C23" s="55" t="s">
        <v>237</v>
      </c>
      <c r="D23" s="39">
        <v>50000000</v>
      </c>
      <c r="E23" s="41">
        <v>0</v>
      </c>
      <c r="F23" s="39">
        <f>D23</f>
        <v>50000000</v>
      </c>
    </row>
    <row r="24" spans="1:6" ht="10.199999999999999" x14ac:dyDescent="0.2">
      <c r="A24" s="11"/>
      <c r="B24" s="11" t="s">
        <v>238</v>
      </c>
      <c r="C24" s="55" t="s">
        <v>239</v>
      </c>
      <c r="D24" s="39">
        <f>D23*3</f>
        <v>150000000</v>
      </c>
      <c r="E24" s="41">
        <v>0</v>
      </c>
      <c r="F24" s="39">
        <f>D24</f>
        <v>150000000</v>
      </c>
    </row>
    <row r="25" spans="1:6" ht="10.199999999999999" x14ac:dyDescent="0.2">
      <c r="A25" s="11"/>
      <c r="B25" s="11" t="s">
        <v>240</v>
      </c>
      <c r="C25" s="55" t="s">
        <v>241</v>
      </c>
      <c r="D25" s="39">
        <f>D23*12</f>
        <v>600000000</v>
      </c>
      <c r="E25" s="42">
        <f t="shared" ref="E25" si="5">F25/D25-1</f>
        <v>-0.19999999999999996</v>
      </c>
      <c r="F25" s="39">
        <f>D25*0.8</f>
        <v>480000000</v>
      </c>
    </row>
    <row r="26" spans="1:6" ht="10.199999999999999" x14ac:dyDescent="0.2">
      <c r="A26" s="11"/>
      <c r="B26" s="11" t="s">
        <v>242</v>
      </c>
      <c r="C26" s="55" t="s">
        <v>243</v>
      </c>
      <c r="D26" s="39">
        <v>63000000</v>
      </c>
      <c r="E26" s="41">
        <v>0</v>
      </c>
      <c r="F26" s="39">
        <f>D26</f>
        <v>63000000</v>
      </c>
    </row>
    <row r="27" spans="1:6" ht="10.199999999999999" x14ac:dyDescent="0.2">
      <c r="A27" s="11"/>
      <c r="B27" s="11" t="s">
        <v>244</v>
      </c>
      <c r="C27" s="55" t="s">
        <v>245</v>
      </c>
      <c r="D27" s="39">
        <f>D26*3</f>
        <v>189000000</v>
      </c>
      <c r="E27" s="41">
        <v>0</v>
      </c>
      <c r="F27" s="39">
        <f>D27</f>
        <v>189000000</v>
      </c>
    </row>
    <row r="28" spans="1:6" ht="10.199999999999999" x14ac:dyDescent="0.2">
      <c r="A28" s="11"/>
      <c r="B28" s="11" t="s">
        <v>246</v>
      </c>
      <c r="C28" s="55" t="s">
        <v>247</v>
      </c>
      <c r="D28" s="39">
        <f>D26*12</f>
        <v>756000000</v>
      </c>
      <c r="E28" s="42">
        <f t="shared" ref="E28" si="6">F28/D28-1</f>
        <v>-0.19999999999999996</v>
      </c>
      <c r="F28" s="39">
        <f>D28*0.8</f>
        <v>604800000</v>
      </c>
    </row>
    <row r="29" spans="1:6" ht="10.199999999999999" x14ac:dyDescent="0.2">
      <c r="A29" s="11"/>
      <c r="B29" s="11" t="s">
        <v>248</v>
      </c>
      <c r="C29" s="55" t="s">
        <v>249</v>
      </c>
      <c r="D29" s="39">
        <v>76000000</v>
      </c>
      <c r="E29" s="41">
        <v>0</v>
      </c>
      <c r="F29" s="39">
        <f>D29</f>
        <v>76000000</v>
      </c>
    </row>
    <row r="30" spans="1:6" ht="10.199999999999999" x14ac:dyDescent="0.2">
      <c r="A30" s="11"/>
      <c r="B30" s="11" t="s">
        <v>250</v>
      </c>
      <c r="C30" s="55" t="s">
        <v>251</v>
      </c>
      <c r="D30" s="39">
        <f>D29*3</f>
        <v>228000000</v>
      </c>
      <c r="E30" s="41">
        <v>0</v>
      </c>
      <c r="F30" s="39">
        <f>D30</f>
        <v>228000000</v>
      </c>
    </row>
    <row r="31" spans="1:6" ht="10.199999999999999" x14ac:dyDescent="0.2">
      <c r="A31" s="11"/>
      <c r="B31" s="11" t="s">
        <v>252</v>
      </c>
      <c r="C31" s="55" t="s">
        <v>253</v>
      </c>
      <c r="D31" s="39">
        <f>D29*12</f>
        <v>912000000</v>
      </c>
      <c r="E31" s="42">
        <f t="shared" ref="E31" si="7">F31/D31-1</f>
        <v>-0.19999999999999996</v>
      </c>
      <c r="F31" s="39">
        <f>D31*0.8</f>
        <v>729600000</v>
      </c>
    </row>
    <row r="32" spans="1:6" ht="10.199999999999999" x14ac:dyDescent="0.2">
      <c r="A32" s="11"/>
      <c r="B32" s="11" t="s">
        <v>254</v>
      </c>
      <c r="C32" s="55" t="s">
        <v>255</v>
      </c>
      <c r="D32" s="39">
        <v>89000000</v>
      </c>
      <c r="E32" s="41">
        <v>0</v>
      </c>
      <c r="F32" s="39">
        <f>D32</f>
        <v>89000000</v>
      </c>
    </row>
    <row r="33" spans="1:6" ht="10.199999999999999" x14ac:dyDescent="0.2">
      <c r="A33" s="11"/>
      <c r="B33" s="11" t="s">
        <v>256</v>
      </c>
      <c r="C33" s="55" t="s">
        <v>257</v>
      </c>
      <c r="D33" s="39">
        <f>D32*3</f>
        <v>267000000</v>
      </c>
      <c r="E33" s="41">
        <v>0</v>
      </c>
      <c r="F33" s="39">
        <f>D33</f>
        <v>267000000</v>
      </c>
    </row>
    <row r="34" spans="1:6" ht="10.199999999999999" x14ac:dyDescent="0.2">
      <c r="A34" s="11"/>
      <c r="B34" s="11" t="s">
        <v>258</v>
      </c>
      <c r="C34" s="55" t="s">
        <v>259</v>
      </c>
      <c r="D34" s="39">
        <f>D32*12</f>
        <v>1068000000</v>
      </c>
      <c r="E34" s="42">
        <f t="shared" ref="E34" si="8">F34/D34-1</f>
        <v>-0.19999999999999996</v>
      </c>
      <c r="F34" s="39">
        <f>D34*0.8</f>
        <v>854400000</v>
      </c>
    </row>
    <row r="35" spans="1:6" ht="10.199999999999999" x14ac:dyDescent="0.2">
      <c r="A35" s="11"/>
      <c r="B35" s="11" t="s">
        <v>260</v>
      </c>
      <c r="C35" s="55" t="s">
        <v>261</v>
      </c>
      <c r="D35" s="39">
        <v>102000000</v>
      </c>
      <c r="E35" s="41">
        <v>0</v>
      </c>
      <c r="F35" s="39">
        <f>D35</f>
        <v>102000000</v>
      </c>
    </row>
    <row r="36" spans="1:6" ht="10.199999999999999" x14ac:dyDescent="0.2">
      <c r="A36" s="11"/>
      <c r="B36" s="11" t="s">
        <v>262</v>
      </c>
      <c r="C36" s="55" t="s">
        <v>263</v>
      </c>
      <c r="D36" s="39">
        <f>D35*3</f>
        <v>306000000</v>
      </c>
      <c r="E36" s="41">
        <v>0</v>
      </c>
      <c r="F36" s="39">
        <f>D36</f>
        <v>306000000</v>
      </c>
    </row>
    <row r="37" spans="1:6" ht="10.199999999999999" x14ac:dyDescent="0.2">
      <c r="A37" s="11"/>
      <c r="B37" s="11" t="s">
        <v>264</v>
      </c>
      <c r="C37" s="55" t="s">
        <v>265</v>
      </c>
      <c r="D37" s="39">
        <f>D35*12</f>
        <v>1224000000</v>
      </c>
      <c r="E37" s="42">
        <f t="shared" ref="E37" si="9">F37/D37-1</f>
        <v>-0.19999999999999996</v>
      </c>
      <c r="F37" s="39">
        <f>D37*0.8</f>
        <v>979200000</v>
      </c>
    </row>
    <row r="38" spans="1:6" ht="10.199999999999999" x14ac:dyDescent="0.2">
      <c r="A38" s="11"/>
      <c r="B38" s="11" t="s">
        <v>266</v>
      </c>
      <c r="C38" s="55" t="s">
        <v>267</v>
      </c>
      <c r="D38" s="39">
        <v>114000000</v>
      </c>
      <c r="E38" s="41">
        <v>0</v>
      </c>
      <c r="F38" s="39">
        <f>D38</f>
        <v>114000000</v>
      </c>
    </row>
    <row r="39" spans="1:6" ht="10.199999999999999" x14ac:dyDescent="0.2">
      <c r="A39" s="11"/>
      <c r="B39" s="11" t="s">
        <v>268</v>
      </c>
      <c r="C39" s="55" t="s">
        <v>269</v>
      </c>
      <c r="D39" s="39">
        <f>D38*3</f>
        <v>342000000</v>
      </c>
      <c r="E39" s="41">
        <v>0</v>
      </c>
      <c r="F39" s="39">
        <f>D39</f>
        <v>342000000</v>
      </c>
    </row>
    <row r="40" spans="1:6" ht="10.199999999999999" x14ac:dyDescent="0.2">
      <c r="A40" s="11"/>
      <c r="B40" s="11" t="s">
        <v>270</v>
      </c>
      <c r="C40" s="55" t="s">
        <v>271</v>
      </c>
      <c r="D40" s="39">
        <f>D38*12</f>
        <v>1368000000</v>
      </c>
      <c r="E40" s="42">
        <f t="shared" ref="E40" si="10">F40/D40-1</f>
        <v>-0.19999999999999996</v>
      </c>
      <c r="F40" s="39">
        <f>D40*0.8</f>
        <v>1094400000</v>
      </c>
    </row>
    <row r="41" spans="1:6" ht="10.199999999999999" x14ac:dyDescent="0.2">
      <c r="A41" s="11"/>
      <c r="B41" s="11" t="s">
        <v>272</v>
      </c>
      <c r="C41" s="55" t="s">
        <v>273</v>
      </c>
      <c r="D41" s="39">
        <v>127000000</v>
      </c>
      <c r="E41" s="41">
        <v>0</v>
      </c>
      <c r="F41" s="39">
        <f>D41</f>
        <v>127000000</v>
      </c>
    </row>
    <row r="42" spans="1:6" ht="10.199999999999999" x14ac:dyDescent="0.2">
      <c r="A42" s="11"/>
      <c r="B42" s="11" t="s">
        <v>274</v>
      </c>
      <c r="C42" s="55" t="s">
        <v>275</v>
      </c>
      <c r="D42" s="39">
        <f>D41*3</f>
        <v>381000000</v>
      </c>
      <c r="E42" s="41">
        <v>0</v>
      </c>
      <c r="F42" s="39">
        <f>D42</f>
        <v>381000000</v>
      </c>
    </row>
    <row r="43" spans="1:6" ht="10.199999999999999" x14ac:dyDescent="0.2">
      <c r="A43" s="11"/>
      <c r="B43" s="11" t="s">
        <v>276</v>
      </c>
      <c r="C43" s="55" t="s">
        <v>277</v>
      </c>
      <c r="D43" s="39">
        <f>D41*12</f>
        <v>1524000000</v>
      </c>
      <c r="E43" s="42">
        <f t="shared" ref="E43" si="11">F43/D43-1</f>
        <v>-0.19999999999999996</v>
      </c>
      <c r="F43" s="39">
        <f>D43*0.8</f>
        <v>1219200000</v>
      </c>
    </row>
    <row r="45" spans="1:6" ht="16.8" customHeight="1" x14ac:dyDescent="0.25">
      <c r="B45" s="54"/>
    </row>
  </sheetData>
  <mergeCells count="6">
    <mergeCell ref="A1:F4"/>
    <mergeCell ref="B5:B6"/>
    <mergeCell ref="C5:C6"/>
    <mergeCell ref="D5:D6"/>
    <mergeCell ref="E5:E6"/>
    <mergeCell ref="F5:F6"/>
  </mergeCells>
  <conditionalFormatting sqref="E16 E13 E10 E25 E22 E19 E34 E31 E28 E43 E40 E37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 E13 E10 E25 E22 E19 E34 E31 E28 E43 E40 E37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4" style="13" customWidth="1"/>
    <col min="3" max="3" width="59.26953125" style="13" hidden="1" customWidth="1" outlineLevel="1"/>
    <col min="4" max="4" width="10.6328125" style="34" customWidth="1" collapsed="1"/>
    <col min="5" max="5" width="10.6328125" style="14" customWidth="1"/>
    <col min="6" max="6" width="11.81640625" style="14" customWidth="1"/>
    <col min="7" max="7" width="21" style="13" customWidth="1"/>
    <col min="8" max="20" width="8.81640625" style="13" customWidth="1"/>
    <col min="21" max="16384" width="8.81640625" style="13"/>
  </cols>
  <sheetData>
    <row r="1" spans="1:7" s="12" customFormat="1" ht="9.75" customHeight="1" x14ac:dyDescent="0.25">
      <c r="A1" s="61" t="s">
        <v>102</v>
      </c>
      <c r="B1" s="61"/>
      <c r="C1" s="61"/>
      <c r="D1" s="61"/>
      <c r="E1" s="61"/>
      <c r="F1" s="61"/>
    </row>
    <row r="2" spans="1:7" s="12" customFormat="1" ht="9.75" customHeight="1" x14ac:dyDescent="0.25">
      <c r="A2" s="61"/>
      <c r="B2" s="61"/>
      <c r="C2" s="61"/>
      <c r="D2" s="61"/>
      <c r="E2" s="61"/>
      <c r="F2" s="61"/>
    </row>
    <row r="3" spans="1:7" s="12" customFormat="1" ht="9.75" customHeight="1" x14ac:dyDescent="0.25">
      <c r="A3" s="61"/>
      <c r="B3" s="61"/>
      <c r="C3" s="61"/>
      <c r="D3" s="61"/>
      <c r="E3" s="61"/>
      <c r="F3" s="61"/>
    </row>
    <row r="4" spans="1:7" ht="9.75" customHeight="1" x14ac:dyDescent="0.25">
      <c r="A4" s="61"/>
      <c r="B4" s="61"/>
      <c r="C4" s="61"/>
      <c r="D4" s="61"/>
      <c r="E4" s="61"/>
      <c r="F4" s="61"/>
    </row>
    <row r="5" spans="1:7" s="12" customFormat="1" ht="21.75" customHeight="1" x14ac:dyDescent="0.25">
      <c r="A5" s="47"/>
      <c r="B5" s="69" t="s">
        <v>101</v>
      </c>
      <c r="C5" s="70" t="s">
        <v>108</v>
      </c>
      <c r="D5" s="71" t="s">
        <v>116</v>
      </c>
      <c r="E5" s="68" t="s">
        <v>123</v>
      </c>
      <c r="F5" s="68" t="s">
        <v>124</v>
      </c>
      <c r="G5" s="32"/>
    </row>
    <row r="6" spans="1:7" s="12" customFormat="1" ht="10.199999999999999" x14ac:dyDescent="0.25">
      <c r="A6" s="48"/>
      <c r="B6" s="65"/>
      <c r="C6" s="67"/>
      <c r="D6" s="72"/>
      <c r="E6" s="57"/>
      <c r="F6" s="57"/>
      <c r="G6" s="32"/>
    </row>
    <row r="7" spans="1:7" ht="9.75" customHeight="1" x14ac:dyDescent="0.25">
      <c r="A7" s="44"/>
      <c r="B7" s="31" t="s">
        <v>107</v>
      </c>
      <c r="C7" s="24"/>
      <c r="D7" s="33"/>
      <c r="E7" s="25"/>
      <c r="F7" s="25"/>
    </row>
    <row r="8" spans="1:7" ht="9.75" customHeight="1" x14ac:dyDescent="0.2">
      <c r="A8" s="11"/>
      <c r="B8" s="11" t="s">
        <v>117</v>
      </c>
      <c r="C8" s="11" t="s">
        <v>109</v>
      </c>
      <c r="D8" s="39">
        <v>175000</v>
      </c>
      <c r="E8" s="41">
        <v>0</v>
      </c>
      <c r="F8" s="39">
        <f t="shared" ref="F8:F17" si="0">D8</f>
        <v>175000</v>
      </c>
    </row>
    <row r="9" spans="1:7" ht="9.75" customHeight="1" x14ac:dyDescent="0.2">
      <c r="A9" s="11"/>
      <c r="B9" s="11" t="s">
        <v>118</v>
      </c>
      <c r="C9" s="11" t="s">
        <v>110</v>
      </c>
      <c r="D9" s="39">
        <f>D8*3</f>
        <v>525000</v>
      </c>
      <c r="E9" s="41">
        <v>0</v>
      </c>
      <c r="F9" s="39">
        <f t="shared" si="0"/>
        <v>525000</v>
      </c>
    </row>
    <row r="10" spans="1:7" ht="9.75" customHeight="1" x14ac:dyDescent="0.2">
      <c r="A10" s="11"/>
      <c r="B10" s="11" t="s">
        <v>119</v>
      </c>
      <c r="C10" s="11" t="s">
        <v>113</v>
      </c>
      <c r="D10" s="39">
        <v>350000</v>
      </c>
      <c r="E10" s="41">
        <v>0</v>
      </c>
      <c r="F10" s="39">
        <f t="shared" si="0"/>
        <v>350000</v>
      </c>
    </row>
    <row r="11" spans="1:7" ht="9.75" customHeight="1" x14ac:dyDescent="0.2">
      <c r="A11" s="11"/>
      <c r="B11" s="11" t="s">
        <v>120</v>
      </c>
      <c r="C11" s="11" t="s">
        <v>114</v>
      </c>
      <c r="D11" s="39">
        <f>D10*3</f>
        <v>1050000</v>
      </c>
      <c r="E11" s="41">
        <v>0</v>
      </c>
      <c r="F11" s="39">
        <f t="shared" si="0"/>
        <v>1050000</v>
      </c>
    </row>
    <row r="12" spans="1:7" ht="9.75" customHeight="1" x14ac:dyDescent="0.2">
      <c r="A12" s="11"/>
      <c r="B12" s="11" t="s">
        <v>121</v>
      </c>
      <c r="C12" s="11" t="s">
        <v>111</v>
      </c>
      <c r="D12" s="39">
        <v>875000</v>
      </c>
      <c r="E12" s="41">
        <v>0</v>
      </c>
      <c r="F12" s="39">
        <f t="shared" si="0"/>
        <v>875000</v>
      </c>
    </row>
    <row r="13" spans="1:7" ht="9.75" customHeight="1" x14ac:dyDescent="0.2">
      <c r="A13" s="11"/>
      <c r="B13" s="11" t="s">
        <v>122</v>
      </c>
      <c r="C13" s="11" t="s">
        <v>112</v>
      </c>
      <c r="D13" s="39">
        <f>D12*3</f>
        <v>2625000</v>
      </c>
      <c r="E13" s="41">
        <v>0</v>
      </c>
      <c r="F13" s="39">
        <f t="shared" si="0"/>
        <v>2625000</v>
      </c>
    </row>
    <row r="14" spans="1:7" ht="9.75" customHeight="1" x14ac:dyDescent="0.2">
      <c r="A14" s="11"/>
      <c r="B14" s="11" t="s">
        <v>143</v>
      </c>
      <c r="C14" s="11" t="s">
        <v>144</v>
      </c>
      <c r="D14" s="40">
        <v>115000</v>
      </c>
      <c r="E14" s="41">
        <v>0</v>
      </c>
      <c r="F14" s="39">
        <f t="shared" si="0"/>
        <v>115000</v>
      </c>
    </row>
    <row r="15" spans="1:7" ht="9.75" customHeight="1" x14ac:dyDescent="0.2">
      <c r="A15" s="11"/>
      <c r="B15" s="11" t="s">
        <v>145</v>
      </c>
      <c r="C15" s="11" t="s">
        <v>146</v>
      </c>
      <c r="D15" s="39">
        <f>D14*3</f>
        <v>345000</v>
      </c>
      <c r="E15" s="41">
        <v>0</v>
      </c>
      <c r="F15" s="39">
        <f t="shared" si="0"/>
        <v>345000</v>
      </c>
    </row>
    <row r="16" spans="1:7" ht="9.75" customHeight="1" x14ac:dyDescent="0.2">
      <c r="A16" s="11"/>
      <c r="B16" s="29" t="s">
        <v>147</v>
      </c>
      <c r="C16" s="11" t="s">
        <v>148</v>
      </c>
      <c r="D16" s="38">
        <v>350000</v>
      </c>
      <c r="E16" s="41">
        <v>0</v>
      </c>
      <c r="F16" s="39">
        <f t="shared" si="0"/>
        <v>350000</v>
      </c>
    </row>
    <row r="17" spans="1:6" ht="9.75" customHeight="1" x14ac:dyDescent="0.2">
      <c r="A17" s="11"/>
      <c r="B17" s="11" t="s">
        <v>149</v>
      </c>
      <c r="C17" s="11" t="s">
        <v>150</v>
      </c>
      <c r="D17" s="39">
        <f>D16*3</f>
        <v>1050000</v>
      </c>
      <c r="E17" s="41">
        <v>0</v>
      </c>
      <c r="F17" s="39">
        <f t="shared" si="0"/>
        <v>1050000</v>
      </c>
    </row>
    <row r="18" spans="1:6" ht="9.75" customHeight="1" x14ac:dyDescent="0.2">
      <c r="A18" s="11"/>
      <c r="B18" s="11" t="s">
        <v>151</v>
      </c>
      <c r="C18" s="11" t="s">
        <v>152</v>
      </c>
      <c r="D18" s="39">
        <v>438000</v>
      </c>
      <c r="E18" s="41">
        <v>0</v>
      </c>
      <c r="F18" s="39">
        <v>350000</v>
      </c>
    </row>
    <row r="19" spans="1:6" ht="9.75" customHeight="1" x14ac:dyDescent="0.2">
      <c r="A19" s="11"/>
      <c r="B19" s="11" t="s">
        <v>153</v>
      </c>
      <c r="C19" s="11" t="s">
        <v>154</v>
      </c>
      <c r="D19" s="39">
        <f>D18*3</f>
        <v>1314000</v>
      </c>
      <c r="E19" s="41">
        <v>0</v>
      </c>
      <c r="F19" s="39">
        <v>1050000</v>
      </c>
    </row>
    <row r="20" spans="1:6" ht="9.75" customHeight="1" x14ac:dyDescent="0.2">
      <c r="A20" s="11"/>
      <c r="B20" s="11" t="s">
        <v>155</v>
      </c>
      <c r="C20" s="11" t="s">
        <v>156</v>
      </c>
      <c r="D20" s="39">
        <v>875000</v>
      </c>
      <c r="E20" s="41">
        <v>0</v>
      </c>
      <c r="F20" s="39">
        <f t="shared" ref="F20:F29" si="1">D20</f>
        <v>875000</v>
      </c>
    </row>
    <row r="21" spans="1:6" ht="9.75" customHeight="1" x14ac:dyDescent="0.2">
      <c r="A21" s="11"/>
      <c r="B21" s="11" t="s">
        <v>157</v>
      </c>
      <c r="C21" s="11" t="s">
        <v>158</v>
      </c>
      <c r="D21" s="39">
        <f>D20*3</f>
        <v>2625000</v>
      </c>
      <c r="E21" s="41">
        <v>0</v>
      </c>
      <c r="F21" s="39">
        <f t="shared" si="1"/>
        <v>2625000</v>
      </c>
    </row>
    <row r="22" spans="1:6" ht="9.75" customHeight="1" x14ac:dyDescent="0.2">
      <c r="A22" s="11"/>
      <c r="B22" s="11" t="s">
        <v>159</v>
      </c>
      <c r="C22" s="11" t="s">
        <v>160</v>
      </c>
      <c r="D22" s="39">
        <v>1750000</v>
      </c>
      <c r="E22" s="41">
        <v>0</v>
      </c>
      <c r="F22" s="39">
        <f t="shared" si="1"/>
        <v>1750000</v>
      </c>
    </row>
    <row r="23" spans="1:6" ht="9.75" customHeight="1" x14ac:dyDescent="0.2">
      <c r="A23" s="11"/>
      <c r="B23" s="11" t="s">
        <v>161</v>
      </c>
      <c r="C23" s="11" t="s">
        <v>162</v>
      </c>
      <c r="D23" s="39">
        <f>D22*3</f>
        <v>5250000</v>
      </c>
      <c r="E23" s="41">
        <v>0</v>
      </c>
      <c r="F23" s="39">
        <f t="shared" si="1"/>
        <v>5250000</v>
      </c>
    </row>
    <row r="24" spans="1:6" ht="10.199999999999999" x14ac:dyDescent="0.2">
      <c r="A24" s="11"/>
      <c r="B24" s="11" t="s">
        <v>202</v>
      </c>
      <c r="C24" s="11" t="s">
        <v>204</v>
      </c>
      <c r="D24" s="39">
        <v>1750000</v>
      </c>
      <c r="E24" s="41">
        <v>0</v>
      </c>
      <c r="F24" s="39">
        <f t="shared" si="1"/>
        <v>1750000</v>
      </c>
    </row>
    <row r="25" spans="1:6" ht="10.199999999999999" x14ac:dyDescent="0.2">
      <c r="A25" s="11"/>
      <c r="B25" s="11" t="s">
        <v>203</v>
      </c>
      <c r="C25" s="11" t="s">
        <v>205</v>
      </c>
      <c r="D25" s="39">
        <f>D24*3</f>
        <v>5250000</v>
      </c>
      <c r="E25" s="41">
        <v>0</v>
      </c>
      <c r="F25" s="39">
        <f t="shared" si="1"/>
        <v>5250000</v>
      </c>
    </row>
    <row r="26" spans="1:6" ht="9.75" customHeight="1" x14ac:dyDescent="0.2">
      <c r="A26" s="11"/>
      <c r="B26" s="11" t="s">
        <v>163</v>
      </c>
      <c r="C26" s="11" t="s">
        <v>164</v>
      </c>
      <c r="D26" s="39">
        <f>D22*2</f>
        <v>3500000</v>
      </c>
      <c r="E26" s="41">
        <v>0</v>
      </c>
      <c r="F26" s="39">
        <f t="shared" si="1"/>
        <v>3500000</v>
      </c>
    </row>
    <row r="27" spans="1:6" ht="9.75" customHeight="1" x14ac:dyDescent="0.2">
      <c r="A27" s="11"/>
      <c r="B27" s="11" t="s">
        <v>165</v>
      </c>
      <c r="C27" s="11" t="s">
        <v>166</v>
      </c>
      <c r="D27" s="39">
        <f>D26*3</f>
        <v>10500000</v>
      </c>
      <c r="E27" s="41">
        <v>0</v>
      </c>
      <c r="F27" s="39">
        <f t="shared" si="1"/>
        <v>10500000</v>
      </c>
    </row>
    <row r="28" spans="1:6" ht="9.75" customHeight="1" x14ac:dyDescent="0.2">
      <c r="A28" s="11"/>
      <c r="B28" s="11" t="s">
        <v>167</v>
      </c>
      <c r="C28" s="11" t="s">
        <v>168</v>
      </c>
      <c r="D28" s="39">
        <f>D22*3</f>
        <v>5250000</v>
      </c>
      <c r="E28" s="41">
        <v>0</v>
      </c>
      <c r="F28" s="39">
        <f t="shared" si="1"/>
        <v>5250000</v>
      </c>
    </row>
    <row r="29" spans="1:6" ht="9.75" customHeight="1" x14ac:dyDescent="0.2">
      <c r="A29" s="11"/>
      <c r="B29" s="11" t="s">
        <v>169</v>
      </c>
      <c r="C29" s="11" t="s">
        <v>170</v>
      </c>
      <c r="D29" s="39">
        <f>D28*3</f>
        <v>15750000</v>
      </c>
      <c r="E29" s="41">
        <v>0</v>
      </c>
      <c r="F29" s="39">
        <f t="shared" si="1"/>
        <v>15750000</v>
      </c>
    </row>
  </sheetData>
  <mergeCells count="6">
    <mergeCell ref="E5:E6"/>
    <mergeCell ref="F5:F6"/>
    <mergeCell ref="A1:F4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showGridLines="0" zoomScale="90" zoomScaleNormal="90" workbookViewId="0">
      <pane ySplit="6" topLeftCell="A7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54296875" style="13" customWidth="1"/>
    <col min="3" max="3" width="74.1796875" style="13" hidden="1" customWidth="1" outlineLevel="1"/>
    <col min="4" max="4" width="10.179687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8" t="s">
        <v>102</v>
      </c>
      <c r="B1" s="59"/>
      <c r="C1" s="59"/>
      <c r="D1" s="59"/>
    </row>
    <row r="2" spans="1:4" s="12" customFormat="1" ht="9.75" customHeight="1" x14ac:dyDescent="0.25">
      <c r="A2" s="60"/>
      <c r="B2" s="61"/>
      <c r="C2" s="61"/>
      <c r="D2" s="61"/>
    </row>
    <row r="3" spans="1:4" s="12" customFormat="1" ht="9.75" customHeight="1" x14ac:dyDescent="0.25">
      <c r="A3" s="60"/>
      <c r="B3" s="61"/>
      <c r="C3" s="61"/>
      <c r="D3" s="61"/>
    </row>
    <row r="4" spans="1:4" ht="9.75" customHeight="1" x14ac:dyDescent="0.25">
      <c r="A4" s="62"/>
      <c r="B4" s="63"/>
      <c r="C4" s="63"/>
      <c r="D4" s="63"/>
    </row>
    <row r="5" spans="1:4" s="12" customFormat="1" ht="10.199999999999999" x14ac:dyDescent="0.25">
      <c r="A5" s="73"/>
      <c r="B5" s="74" t="s">
        <v>101</v>
      </c>
      <c r="C5" s="76" t="s">
        <v>108</v>
      </c>
      <c r="D5" s="75" t="s">
        <v>115</v>
      </c>
    </row>
    <row r="6" spans="1:4" s="12" customFormat="1" ht="12" customHeight="1" x14ac:dyDescent="0.25">
      <c r="A6" s="73"/>
      <c r="B6" s="74"/>
      <c r="C6" s="77"/>
      <c r="D6" s="75"/>
    </row>
    <row r="7" spans="1:4" ht="9.75" customHeight="1" x14ac:dyDescent="0.25">
      <c r="A7" s="44"/>
      <c r="B7" s="26" t="s">
        <v>182</v>
      </c>
      <c r="C7" s="26" t="s">
        <v>106</v>
      </c>
      <c r="D7" s="26"/>
    </row>
    <row r="8" spans="1:4" ht="9.75" customHeight="1" x14ac:dyDescent="0.25">
      <c r="A8" s="44"/>
      <c r="B8" s="26" t="s">
        <v>103</v>
      </c>
      <c r="C8" s="26" t="s">
        <v>103</v>
      </c>
      <c r="D8" s="26"/>
    </row>
    <row r="9" spans="1:4" ht="9.75" customHeight="1" x14ac:dyDescent="0.25">
      <c r="A9" s="11"/>
      <c r="B9" s="11" t="s">
        <v>171</v>
      </c>
      <c r="C9" s="11" t="s">
        <v>172</v>
      </c>
      <c r="D9" s="37">
        <v>12000000</v>
      </c>
    </row>
    <row r="10" spans="1:4" ht="9.75" customHeight="1" x14ac:dyDescent="0.25">
      <c r="A10" s="11"/>
      <c r="B10" s="11" t="s">
        <v>173</v>
      </c>
      <c r="C10" s="11" t="s">
        <v>174</v>
      </c>
      <c r="D10" s="35">
        <v>16100000</v>
      </c>
    </row>
    <row r="11" spans="1:4" ht="9.75" customHeight="1" x14ac:dyDescent="0.25">
      <c r="A11" s="11"/>
      <c r="B11" s="11" t="s">
        <v>175</v>
      </c>
      <c r="C11" s="11" t="s">
        <v>176</v>
      </c>
      <c r="D11" s="35">
        <v>23100000</v>
      </c>
    </row>
    <row r="12" spans="1:4" ht="9.75" customHeight="1" x14ac:dyDescent="0.25">
      <c r="A12" s="11"/>
      <c r="B12" s="11" t="s">
        <v>177</v>
      </c>
      <c r="C12" s="11" t="s">
        <v>178</v>
      </c>
      <c r="D12" s="35">
        <v>34700000</v>
      </c>
    </row>
    <row r="13" spans="1:4" ht="9.75" customHeight="1" x14ac:dyDescent="0.25">
      <c r="A13" s="11"/>
      <c r="B13" s="11" t="s">
        <v>179</v>
      </c>
      <c r="C13" s="11" t="s">
        <v>180</v>
      </c>
      <c r="D13" s="35">
        <v>46300000</v>
      </c>
    </row>
    <row r="14" spans="1:4" ht="9.75" customHeight="1" x14ac:dyDescent="0.25">
      <c r="A14" s="44"/>
      <c r="B14" s="28" t="s">
        <v>104</v>
      </c>
      <c r="C14" s="28" t="s">
        <v>104</v>
      </c>
      <c r="D14" s="36"/>
    </row>
    <row r="15" spans="1:4" ht="9.75" customHeight="1" x14ac:dyDescent="0.25">
      <c r="A15" s="11"/>
      <c r="B15" s="11" t="s">
        <v>278</v>
      </c>
      <c r="C15" s="11" t="s">
        <v>279</v>
      </c>
      <c r="D15" s="35">
        <v>1712500</v>
      </c>
    </row>
    <row r="16" spans="1:4" ht="9.75" customHeight="1" x14ac:dyDescent="0.25">
      <c r="A16" s="11"/>
      <c r="B16" s="11" t="s">
        <v>280</v>
      </c>
      <c r="C16" s="11" t="s">
        <v>281</v>
      </c>
      <c r="D16" s="37">
        <f>D9*0.25</f>
        <v>3000000</v>
      </c>
    </row>
    <row r="17" spans="1:4" ht="9.75" customHeight="1" x14ac:dyDescent="0.25">
      <c r="A17" s="11"/>
      <c r="B17" s="11" t="s">
        <v>282</v>
      </c>
      <c r="C17" s="11" t="s">
        <v>283</v>
      </c>
      <c r="D17" s="35">
        <f>D10*0.25</f>
        <v>4025000</v>
      </c>
    </row>
    <row r="18" spans="1:4" ht="9.75" customHeight="1" x14ac:dyDescent="0.25">
      <c r="A18" s="11"/>
      <c r="B18" s="11" t="s">
        <v>284</v>
      </c>
      <c r="C18" s="11" t="s">
        <v>285</v>
      </c>
      <c r="D18" s="35">
        <f>D11*0.25</f>
        <v>5775000</v>
      </c>
    </row>
    <row r="19" spans="1:4" ht="9.75" customHeight="1" x14ac:dyDescent="0.25">
      <c r="A19" s="11"/>
      <c r="B19" s="11" t="s">
        <v>286</v>
      </c>
      <c r="C19" s="11" t="s">
        <v>287</v>
      </c>
      <c r="D19" s="35">
        <f>D12*0.25</f>
        <v>8675000</v>
      </c>
    </row>
    <row r="20" spans="1:4" ht="9.75" customHeight="1" x14ac:dyDescent="0.25">
      <c r="A20" s="11"/>
      <c r="B20" s="11" t="s">
        <v>288</v>
      </c>
      <c r="C20" s="11" t="s">
        <v>289</v>
      </c>
      <c r="D20" s="35">
        <f>D13*0.25</f>
        <v>11575000</v>
      </c>
    </row>
    <row r="21" spans="1:4" ht="9.75" customHeight="1" x14ac:dyDescent="0.25">
      <c r="A21" s="50"/>
      <c r="B21" s="27" t="s">
        <v>198</v>
      </c>
      <c r="C21" s="28" t="s">
        <v>105</v>
      </c>
      <c r="D21" s="36"/>
    </row>
    <row r="22" spans="1:4" ht="9.75" customHeight="1" x14ac:dyDescent="0.25">
      <c r="A22" s="11"/>
      <c r="B22" s="51" t="s">
        <v>188</v>
      </c>
      <c r="C22" s="52" t="s">
        <v>189</v>
      </c>
      <c r="D22" s="37">
        <v>12000000</v>
      </c>
    </row>
    <row r="23" spans="1:4" ht="9.75" customHeight="1" x14ac:dyDescent="0.25">
      <c r="A23" s="11"/>
      <c r="B23" s="11" t="s">
        <v>194</v>
      </c>
      <c r="C23" s="11" t="s">
        <v>190</v>
      </c>
      <c r="D23" s="35">
        <v>16100000</v>
      </c>
    </row>
    <row r="24" spans="1:4" ht="9.75" customHeight="1" x14ac:dyDescent="0.25">
      <c r="A24" s="11"/>
      <c r="B24" s="11" t="s">
        <v>195</v>
      </c>
      <c r="C24" s="11" t="s">
        <v>191</v>
      </c>
      <c r="D24" s="35">
        <v>23100000</v>
      </c>
    </row>
    <row r="25" spans="1:4" ht="9.75" customHeight="1" x14ac:dyDescent="0.25">
      <c r="A25" s="11"/>
      <c r="B25" s="11" t="s">
        <v>196</v>
      </c>
      <c r="C25" s="11" t="s">
        <v>192</v>
      </c>
      <c r="D25" s="35">
        <v>34700000</v>
      </c>
    </row>
    <row r="26" spans="1:4" ht="9.75" customHeight="1" x14ac:dyDescent="0.25">
      <c r="A26" s="11"/>
      <c r="B26" s="11" t="s">
        <v>197</v>
      </c>
      <c r="C26" s="11" t="s">
        <v>193</v>
      </c>
      <c r="D26" s="35">
        <v>46300000</v>
      </c>
    </row>
  </sheetData>
  <autoFilter ref="B5:D20" xr:uid="{00000000-0009-0000-0000-000002000000}"/>
  <mergeCells count="5">
    <mergeCell ref="A1:D4"/>
    <mergeCell ref="A5:A6"/>
    <mergeCell ref="B5:B6"/>
    <mergeCell ref="D5:D6"/>
    <mergeCell ref="C5:C6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showGridLines="0" zoomScale="90" zoomScaleNormal="90" workbookViewId="0">
      <pane ySplit="6" topLeftCell="A7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1.7265625" style="14" customWidth="1" collapsed="1"/>
    <col min="5" max="18" width="8.81640625" style="13" customWidth="1"/>
    <col min="19" max="16384" width="8.81640625" style="13"/>
  </cols>
  <sheetData>
    <row r="1" spans="1:5" s="12" customFormat="1" ht="9.75" customHeight="1" x14ac:dyDescent="0.25">
      <c r="A1" s="58" t="s">
        <v>102</v>
      </c>
      <c r="B1" s="59"/>
      <c r="C1" s="59"/>
      <c r="D1" s="59"/>
    </row>
    <row r="2" spans="1:5" s="12" customFormat="1" ht="9.75" customHeight="1" x14ac:dyDescent="0.25">
      <c r="A2" s="60"/>
      <c r="B2" s="61"/>
      <c r="C2" s="61"/>
      <c r="D2" s="61"/>
    </row>
    <row r="3" spans="1:5" s="12" customFormat="1" ht="9.75" customHeight="1" x14ac:dyDescent="0.25">
      <c r="A3" s="60"/>
      <c r="B3" s="61"/>
      <c r="C3" s="61"/>
      <c r="D3" s="61"/>
    </row>
    <row r="4" spans="1:5" ht="9.75" customHeight="1" x14ac:dyDescent="0.25">
      <c r="A4" s="62"/>
      <c r="B4" s="63"/>
      <c r="C4" s="63"/>
      <c r="D4" s="63"/>
    </row>
    <row r="5" spans="1:5" s="12" customFormat="1" ht="10.199999999999999" x14ac:dyDescent="0.25">
      <c r="A5" s="73"/>
      <c r="B5" s="74" t="s">
        <v>101</v>
      </c>
      <c r="C5" s="76" t="s">
        <v>108</v>
      </c>
      <c r="D5" s="75" t="s">
        <v>115</v>
      </c>
      <c r="E5" s="43"/>
    </row>
    <row r="6" spans="1:5" s="12" customFormat="1" ht="12" customHeight="1" x14ac:dyDescent="0.25">
      <c r="A6" s="73"/>
      <c r="B6" s="74"/>
      <c r="C6" s="77"/>
      <c r="D6" s="75"/>
      <c r="E6" s="43"/>
    </row>
    <row r="7" spans="1:5" ht="9.75" customHeight="1" x14ac:dyDescent="0.25">
      <c r="A7" s="44"/>
      <c r="B7" s="26" t="s">
        <v>183</v>
      </c>
      <c r="C7" s="26" t="s">
        <v>183</v>
      </c>
      <c r="D7" s="26"/>
    </row>
    <row r="8" spans="1:5" ht="9.75" customHeight="1" x14ac:dyDescent="0.25">
      <c r="A8" s="44"/>
      <c r="B8" s="26" t="s">
        <v>103</v>
      </c>
      <c r="C8" s="26" t="s">
        <v>103</v>
      </c>
      <c r="D8" s="26"/>
    </row>
    <row r="9" spans="1:5" ht="9.75" customHeight="1" x14ac:dyDescent="0.25">
      <c r="A9" s="11"/>
      <c r="B9" s="11" t="s">
        <v>184</v>
      </c>
      <c r="C9" s="11" t="s">
        <v>185</v>
      </c>
      <c r="D9" s="35">
        <v>115900000</v>
      </c>
    </row>
    <row r="10" spans="1:5" ht="9.75" customHeight="1" x14ac:dyDescent="0.25">
      <c r="A10" s="11"/>
      <c r="B10" s="11" t="s">
        <v>186</v>
      </c>
      <c r="C10" s="11" t="s">
        <v>187</v>
      </c>
      <c r="D10" s="35">
        <v>81100000</v>
      </c>
    </row>
    <row r="11" spans="1:5" ht="9.75" customHeight="1" x14ac:dyDescent="0.25">
      <c r="A11" s="44"/>
      <c r="B11" s="24" t="s">
        <v>104</v>
      </c>
      <c r="C11" s="24" t="s">
        <v>104</v>
      </c>
      <c r="D11" s="36"/>
    </row>
    <row r="12" spans="1:5" ht="9.75" customHeight="1" x14ac:dyDescent="0.25">
      <c r="A12" s="11"/>
      <c r="B12" s="11" t="s">
        <v>290</v>
      </c>
      <c r="C12" s="11" t="s">
        <v>291</v>
      </c>
      <c r="D12" s="35">
        <f>D9*0.25</f>
        <v>28975000</v>
      </c>
    </row>
    <row r="13" spans="1:5" ht="9.75" customHeight="1" x14ac:dyDescent="0.25">
      <c r="A13" s="11"/>
      <c r="B13" s="11" t="s">
        <v>292</v>
      </c>
      <c r="C13" s="11" t="s">
        <v>293</v>
      </c>
      <c r="D13" s="35">
        <f>D10*0.25</f>
        <v>20275000</v>
      </c>
    </row>
    <row r="14" spans="1:5" ht="9.75" customHeight="1" x14ac:dyDescent="0.25">
      <c r="A14" s="11"/>
      <c r="B14" s="11" t="s">
        <v>294</v>
      </c>
      <c r="C14" s="11" t="s">
        <v>295</v>
      </c>
      <c r="D14" s="35">
        <v>58000000</v>
      </c>
    </row>
    <row r="15" spans="1:5" ht="9.75" customHeight="1" x14ac:dyDescent="0.25">
      <c r="A15" s="11"/>
      <c r="B15" s="11" t="s">
        <v>296</v>
      </c>
      <c r="C15" s="11" t="s">
        <v>297</v>
      </c>
      <c r="D15" s="35">
        <v>101500000</v>
      </c>
    </row>
    <row r="16" spans="1:5" ht="9.75" customHeight="1" x14ac:dyDescent="0.25">
      <c r="A16" s="44"/>
      <c r="B16" s="23" t="s">
        <v>199</v>
      </c>
      <c r="C16" s="31" t="s">
        <v>181</v>
      </c>
      <c r="D16" s="53"/>
    </row>
    <row r="17" spans="1:4" ht="9.75" customHeight="1" x14ac:dyDescent="0.25">
      <c r="A17" s="11"/>
      <c r="B17" s="11" t="s">
        <v>200</v>
      </c>
      <c r="C17" s="11" t="s">
        <v>201</v>
      </c>
      <c r="D17" s="35">
        <v>115900000</v>
      </c>
    </row>
  </sheetData>
  <autoFilter ref="B5:D15" xr:uid="{00000000-0009-0000-0000-000003000000}"/>
  <mergeCells count="5">
    <mergeCell ref="A1:D4"/>
    <mergeCell ref="A5:A6"/>
    <mergeCell ref="B5:B6"/>
    <mergeCell ref="C5:C6"/>
    <mergeCell ref="D5:D6"/>
  </mergeCells>
  <phoneticPr fontId="16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B7F824D2-CC2E-4C60-9835-60AF7E5147E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6" id="{B106EF15-3A7B-4FBC-90A3-9F7A05A8B58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1" id="{27D98F0D-597F-4752-9BA1-FA38DEDFAA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C14:C15</xm:sqref>
        </x14:conditionalFormatting>
        <x14:conditionalFormatting xmlns:xm="http://schemas.microsoft.com/office/excel/2006/main">
          <x14:cfRule type="iconSet" priority="2" id="{C8F56BA0-528A-414D-B4E2-52E11B08C65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C12:C13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78" t="s">
        <v>84</v>
      </c>
      <c r="B1" s="78"/>
      <c r="C1" s="78"/>
    </row>
    <row r="2" spans="1:3" s="2" customFormat="1" x14ac:dyDescent="0.2">
      <c r="A2" s="79" t="s">
        <v>26</v>
      </c>
      <c r="B2" s="79" t="s">
        <v>28</v>
      </c>
      <c r="C2" s="15" t="s">
        <v>27</v>
      </c>
    </row>
    <row r="3" spans="1:3" s="2" customFormat="1" x14ac:dyDescent="0.2">
      <c r="A3" s="79"/>
      <c r="B3" s="79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2">
      <c r="A2" s="82" t="s">
        <v>37</v>
      </c>
      <c r="B2" s="82" t="s">
        <v>38</v>
      </c>
      <c r="C2" s="79" t="s">
        <v>39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22.8" x14ac:dyDescent="0.2">
      <c r="A3" s="82"/>
      <c r="B3" s="82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80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80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80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80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80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80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80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80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80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80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80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80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80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80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80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80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80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80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80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80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80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80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80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80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9:A13"/>
    <mergeCell ref="A1:L1"/>
    <mergeCell ref="A2:A3"/>
    <mergeCell ref="B2:B3"/>
    <mergeCell ref="C2:L2"/>
    <mergeCell ref="A4:A7"/>
    <mergeCell ref="A14:A15"/>
    <mergeCell ref="A16:A19"/>
    <mergeCell ref="A21:A22"/>
    <mergeCell ref="A23:A25"/>
    <mergeCell ref="A26:A2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83" t="s">
        <v>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6" ht="14.25" customHeight="1" x14ac:dyDescent="0.25">
      <c r="A2" s="84" t="s">
        <v>38</v>
      </c>
      <c r="B2" s="85" t="s">
        <v>39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P2" s="86" t="s">
        <v>32</v>
      </c>
    </row>
    <row r="3" spans="1:16" ht="65.25" customHeight="1" x14ac:dyDescent="0.25">
      <c r="A3" s="84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86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3 L14:N16">
    <cfRule type="containsText" dxfId="5" priority="13" operator="containsText" text="НП">
      <formula>NOT(ISERROR(SEARCH("НП",B4)))</formula>
    </cfRule>
    <cfRule type="containsText" dxfId="4" priority="14" operator="containsText" text="Нет">
      <formula>NOT(ISERROR(SEARCH("Нет",B4)))</formula>
    </cfRule>
    <cfRule type="containsText" dxfId="3" priority="15" operator="containsText" text="да">
      <formula>NOT(ISERROR(SEARCH("да",B4)))</formula>
    </cfRule>
  </conditionalFormatting>
  <conditionalFormatting sqref="B14:K16">
    <cfRule type="containsText" dxfId="2" priority="10" operator="containsText" text="НП">
      <formula>NOT(ISERROR(SEARCH("НП",B14)))</formula>
    </cfRule>
    <cfRule type="containsText" dxfId="1" priority="11" operator="containsText" text="Нет">
      <formula>NOT(ISERROR(SEARCH("Нет",B14)))</formula>
    </cfRule>
    <cfRule type="containsText" dxfId="0" priority="12" operator="containsText" text="да">
      <formula>NOT(ISERROR(SEARCH("да",B14)))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Б24</vt:lpstr>
      <vt:lpstr>Б24 Энтерпрайз</vt:lpstr>
      <vt:lpstr>Б24 (архивные тарифы)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venera</cp:lastModifiedBy>
  <cp:lastPrinted>2016-08-18T14:58:09Z</cp:lastPrinted>
  <dcterms:created xsi:type="dcterms:W3CDTF">2011-10-18T14:04:20Z</dcterms:created>
  <dcterms:modified xsi:type="dcterms:W3CDTF">2023-01-23T10:25:26Z</dcterms:modified>
</cp:coreProperties>
</file>